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680" windowHeight="7995" tabRatio="649" firstSheet="15" activeTab="17"/>
  </bookViews>
  <sheets>
    <sheet name="С3" sheetId="1" r:id="rId1"/>
    <sheet name="C3_Picasso до 11.09" sheetId="2" r:id="rId2"/>
    <sheet name="C3_Picasso с 11.09" sheetId="3" r:id="rId3"/>
    <sheet name="C4 Hatchback до 07.09" sheetId="4" r:id="rId4"/>
    <sheet name="C4 Hatchback с 07.09" sheetId="5" r:id="rId5"/>
    <sheet name="C4 Coupe до 07.09" sheetId="6" r:id="rId6"/>
    <sheet name="C4 Coupe c 07.09" sheetId="7" r:id="rId7"/>
    <sheet name="С4 Picasso до 12.09" sheetId="8" r:id="rId8"/>
    <sheet name="С4 Picasso с 12.09" sheetId="9" r:id="rId9"/>
    <sheet name="С4 Grand Picasso до 12.09" sheetId="10" r:id="rId10"/>
    <sheet name="С4 Grand Picasso с 12.09" sheetId="11" r:id="rId11"/>
    <sheet name="C5 Sedan  до 11.09" sheetId="12" r:id="rId12"/>
    <sheet name="C5 Sedan  с 11.09" sheetId="13" r:id="rId13"/>
    <sheet name="C5 Tourer до 11.09" sheetId="14" r:id="rId14"/>
    <sheet name="C5 Tourer c 11.09" sheetId="15" r:id="rId15"/>
    <sheet name="Xsara Picasso" sheetId="16" r:id="rId16"/>
    <sheet name="C6" sheetId="17" r:id="rId17"/>
    <sheet name="C-Crosser 5 мест до 11.09" sheetId="18" r:id="rId18"/>
    <sheet name="C-Crosser 7 мест до 11.09" sheetId="19" r:id="rId19"/>
    <sheet name="C-Crosser c 11.09" sheetId="20" r:id="rId20"/>
    <sheet name="Новый Berlingo VP до 11.09" sheetId="21" r:id="rId21"/>
    <sheet name="Новый Berlingo VP c 11.09" sheetId="22" r:id="rId22"/>
    <sheet name="Новый Berlingo VU до 11.09" sheetId="23" r:id="rId23"/>
    <sheet name="Новый Berlingo VU c 11.09" sheetId="24" r:id="rId24"/>
    <sheet name="Berlingo First VP" sheetId="25" r:id="rId25"/>
    <sheet name="Berlingo First VU" sheetId="26" r:id="rId26"/>
    <sheet name="Jumper Fourgon до 11.09" sheetId="27" r:id="rId27"/>
    <sheet name="Jumper Fourgon c 11.09" sheetId="28" r:id="rId28"/>
    <sheet name="Jumper Combi до 11.09" sheetId="29" r:id="rId29"/>
    <sheet name="Jumper Chassis до 11.09" sheetId="30" r:id="rId30"/>
    <sheet name="Jumper Chassis с 11.09" sheetId="31" r:id="rId31"/>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q">#REF!</definedName>
    <definedName name="\w">#REF!</definedName>
    <definedName name="_a1">#REF!</definedName>
    <definedName name="_a10">#REF!</definedName>
    <definedName name="_a10OP">#REF!</definedName>
    <definedName name="_a10T">#REF!</definedName>
    <definedName name="_a10ZP">#REF!</definedName>
    <definedName name="_a11">#REF!</definedName>
    <definedName name="_a11OP">#REF!</definedName>
    <definedName name="_a11T">#REF!</definedName>
    <definedName name="_a11ZP">#REF!</definedName>
    <definedName name="_a12">#REF!</definedName>
    <definedName name="_a12OP">#REF!</definedName>
    <definedName name="_a12T">#REF!</definedName>
    <definedName name="_a12ZP">#REF!</definedName>
    <definedName name="_a13">#REF!</definedName>
    <definedName name="_a13OP">#REF!</definedName>
    <definedName name="_a13T">#REF!</definedName>
    <definedName name="_a13ZP">#REF!</definedName>
    <definedName name="_a14">#REF!</definedName>
    <definedName name="_a14OP">#REF!</definedName>
    <definedName name="_a14T">#REF!</definedName>
    <definedName name="_a14ZP">#REF!</definedName>
    <definedName name="_a1OP">#REF!</definedName>
    <definedName name="_a1T">#REF!</definedName>
    <definedName name="_a1ZP">#REF!</definedName>
    <definedName name="_a2">#REF!</definedName>
    <definedName name="_a2OP">#REF!</definedName>
    <definedName name="_a2T">#REF!</definedName>
    <definedName name="_a2ZP">#REF!</definedName>
    <definedName name="_a3">#REF!</definedName>
    <definedName name="_a3OP">#REF!</definedName>
    <definedName name="_a3T">#REF!</definedName>
    <definedName name="_a3ZP">#REF!</definedName>
    <definedName name="_a4">#REF!</definedName>
    <definedName name="_a4OP">#REF!</definedName>
    <definedName name="_a4T">#REF!</definedName>
    <definedName name="_a4ZP">#REF!</definedName>
    <definedName name="_a5">#REF!</definedName>
    <definedName name="_a5OP">#REF!</definedName>
    <definedName name="_a5T">#REF!</definedName>
    <definedName name="_a5ZP">#REF!</definedName>
    <definedName name="_a6">#REF!</definedName>
    <definedName name="_a6OP">#REF!</definedName>
    <definedName name="_a6T">#REF!</definedName>
    <definedName name="_a6ZP">#REF!</definedName>
    <definedName name="_a7">#REF!</definedName>
    <definedName name="_a7OP">#REF!</definedName>
    <definedName name="_a7T">#REF!</definedName>
    <definedName name="_a7ZP">#REF!</definedName>
    <definedName name="_a8">#REF!</definedName>
    <definedName name="_a8OP">#REF!</definedName>
    <definedName name="_a8T">#REF!</definedName>
    <definedName name="_a8ZP">#REF!</definedName>
    <definedName name="_a9">#REF!</definedName>
    <definedName name="_a9OP">#REF!</definedName>
    <definedName name="_a9T">#REF!</definedName>
    <definedName name="_a9ZP">#REF!</definedName>
    <definedName name="_aA1">#REF!</definedName>
    <definedName name="_aA10">#REF!</definedName>
    <definedName name="_aA10T">#REF!</definedName>
    <definedName name="_aA11">#REF!</definedName>
    <definedName name="_aA11T">#REF!</definedName>
    <definedName name="_aA12">#REF!</definedName>
    <definedName name="_aA12T">#REF!</definedName>
    <definedName name="_aA13">#REF!</definedName>
    <definedName name="_aA13T">#REF!</definedName>
    <definedName name="_aA14">#REF!</definedName>
    <definedName name="_aA14T">#REF!</definedName>
    <definedName name="_aA1T">#REF!</definedName>
    <definedName name="_aA2">#REF!</definedName>
    <definedName name="_aA2T">#REF!</definedName>
    <definedName name="_aA3">#REF!</definedName>
    <definedName name="_aA3T">#REF!</definedName>
    <definedName name="_aA4">#REF!</definedName>
    <definedName name="_aA4T">#REF!</definedName>
    <definedName name="_aA5">#REF!</definedName>
    <definedName name="_aA5T">#REF!</definedName>
    <definedName name="_aA6">#REF!</definedName>
    <definedName name="_aA6T">#REF!</definedName>
    <definedName name="_aA7">#REF!</definedName>
    <definedName name="_aA7T">#REF!</definedName>
    <definedName name="_aA8">#REF!</definedName>
    <definedName name="_aA8T">#REF!</definedName>
    <definedName name="_aA9">#REF!</definedName>
    <definedName name="_aA9T">#REF!</definedName>
    <definedName name="_b1">#REF!</definedName>
    <definedName name="_b10">#REF!</definedName>
    <definedName name="_b10OP">#REF!</definedName>
    <definedName name="_b10T">#REF!</definedName>
    <definedName name="_b10ZP">#REF!</definedName>
    <definedName name="_b11">#REF!</definedName>
    <definedName name="_b11OP">#REF!</definedName>
    <definedName name="_b11T">#REF!</definedName>
    <definedName name="_b11ZP">#REF!</definedName>
    <definedName name="_b12">#REF!</definedName>
    <definedName name="_b12OP">#REF!</definedName>
    <definedName name="_b12T">#REF!</definedName>
    <definedName name="_b12ZP">#REF!</definedName>
    <definedName name="_b13">#REF!</definedName>
    <definedName name="_b13OP">#REF!</definedName>
    <definedName name="_b13T">#REF!</definedName>
    <definedName name="_b13ZP">#REF!</definedName>
    <definedName name="_b14">#REF!</definedName>
    <definedName name="_b14OP">#REF!</definedName>
    <definedName name="_b14T">#REF!</definedName>
    <definedName name="_b14ZP">#REF!</definedName>
    <definedName name="_b1OP">#REF!</definedName>
    <definedName name="_b1T">#REF!</definedName>
    <definedName name="_b1ZP">#REF!</definedName>
    <definedName name="_b2">#REF!</definedName>
    <definedName name="_b2OP">#REF!</definedName>
    <definedName name="_b2T">#REF!</definedName>
    <definedName name="_b2ZP">#REF!</definedName>
    <definedName name="_b3">#REF!</definedName>
    <definedName name="_b3OP">#REF!</definedName>
    <definedName name="_b3T">#REF!</definedName>
    <definedName name="_b3ZP">#REF!</definedName>
    <definedName name="_b4">#REF!</definedName>
    <definedName name="_b4OP">#REF!</definedName>
    <definedName name="_b4T">#REF!</definedName>
    <definedName name="_b4ZP">#REF!</definedName>
    <definedName name="_b5">#REF!</definedName>
    <definedName name="_b5OP">#REF!</definedName>
    <definedName name="_b5T">#REF!</definedName>
    <definedName name="_b5ZP">#REF!</definedName>
    <definedName name="_b6">#REF!</definedName>
    <definedName name="_b6OP">#REF!</definedName>
    <definedName name="_b6T">#REF!</definedName>
    <definedName name="_b6ZP">#REF!</definedName>
    <definedName name="_b7">#REF!</definedName>
    <definedName name="_b7OP">#REF!</definedName>
    <definedName name="_b7T">#REF!</definedName>
    <definedName name="_b7ZP">#REF!</definedName>
    <definedName name="_b8">#REF!</definedName>
    <definedName name="_b8OP">#REF!</definedName>
    <definedName name="_b8T">#REF!</definedName>
    <definedName name="_b8ZP">#REF!</definedName>
    <definedName name="_b9">#REF!</definedName>
    <definedName name="_b9OP">#REF!</definedName>
    <definedName name="_b9T">#REF!</definedName>
    <definedName name="_b9ZP">#REF!</definedName>
    <definedName name="_bA1">#REF!</definedName>
    <definedName name="_bA10">#REF!</definedName>
    <definedName name="_bA10T">#REF!</definedName>
    <definedName name="_bA11">#REF!</definedName>
    <definedName name="_bA11T">#REF!</definedName>
    <definedName name="_bA12">#REF!</definedName>
    <definedName name="_bA12T">#REF!</definedName>
    <definedName name="_bA13">#REF!</definedName>
    <definedName name="_bA13T">#REF!</definedName>
    <definedName name="_bA14">#REF!</definedName>
    <definedName name="_bA14T">#REF!</definedName>
    <definedName name="_bA1T">#REF!</definedName>
    <definedName name="_bA2">#REF!</definedName>
    <definedName name="_bA2T">#REF!</definedName>
    <definedName name="_bA3">#REF!</definedName>
    <definedName name="_bA3T">#REF!</definedName>
    <definedName name="_bA4">#REF!</definedName>
    <definedName name="_bA4T">#REF!</definedName>
    <definedName name="_bA5">#REF!</definedName>
    <definedName name="_bA5T">#REF!</definedName>
    <definedName name="_bA6">#REF!</definedName>
    <definedName name="_bA6T">#REF!</definedName>
    <definedName name="_bA7">#REF!</definedName>
    <definedName name="_bA7T">#REF!</definedName>
    <definedName name="_bA8">#REF!</definedName>
    <definedName name="_bA8T">#REF!</definedName>
    <definedName name="_bA9">#REF!</definedName>
    <definedName name="_bA9T">#REF!</definedName>
    <definedName name="_bmk_a">#REF!</definedName>
    <definedName name="_bmk_aT">#REF!</definedName>
    <definedName name="_bmk_b">#REF!</definedName>
    <definedName name="_bmk_bT">#REF!</definedName>
    <definedName name="_E_001">#REF!</definedName>
    <definedName name="_E_002">#REF!</definedName>
    <definedName name="_E_003">#REF!</definedName>
    <definedName name="_E_004">#REF!</definedName>
    <definedName name="_E_005">#REF!</definedName>
    <definedName name="_E_006">#REF!</definedName>
    <definedName name="_E_007">#REF!</definedName>
    <definedName name="_E_BMK">#REF!</definedName>
    <definedName name="_Fill" hidden="1">'[2]PERIMETRE A76'!#REF!</definedName>
    <definedName name="_H_001">#REF!</definedName>
    <definedName name="_H_002">#REF!</definedName>
    <definedName name="_H_003">#REF!</definedName>
    <definedName name="_H_004">#REF!</definedName>
    <definedName name="_H_005">#REF!</definedName>
    <definedName name="_H_006">#REF!</definedName>
    <definedName name="_H_007">#REF!</definedName>
    <definedName name="_H_BMK">#REF!</definedName>
    <definedName name="_Key1" hidden="1">'[2]PERIMETRE A76'!$A$13</definedName>
    <definedName name="_Order1" hidden="1">0</definedName>
    <definedName name="_Order2" hidden="1">0</definedName>
    <definedName name="_S_001">#REF!</definedName>
    <definedName name="_S_002">#REF!</definedName>
    <definedName name="_S_003">#REF!</definedName>
    <definedName name="_S_004">#REF!</definedName>
    <definedName name="_S_005">#REF!</definedName>
    <definedName name="_S_006">#REF!</definedName>
    <definedName name="_S_007">#REF!</definedName>
    <definedName name="_S_BMK">#REF!</definedName>
    <definedName name="_SCH_10001_10001">#REF!</definedName>
    <definedName name="_SCH_10001_10002">#REF!</definedName>
    <definedName name="_SCH_10001_129">#REF!</definedName>
    <definedName name="_SCH_1001_1001">#REF!</definedName>
    <definedName name="_SCH_1001_129">#REF!</definedName>
    <definedName name="_SCH_101_">#REF!</definedName>
    <definedName name="_SCH_10101_10101">#REF!</definedName>
    <definedName name="_SCH_10101_10102">#REF!</definedName>
    <definedName name="_SCH_10101_129">#REF!</definedName>
    <definedName name="_SCH_10201_10201">#REF!</definedName>
    <definedName name="_SCH_10201_10202">#REF!</definedName>
    <definedName name="_SCH_10201_129">#REF!</definedName>
    <definedName name="_SCH_10301_10301">#REF!</definedName>
    <definedName name="_SCH_10301_10302">#REF!</definedName>
    <definedName name="_SCH_10301_129">#REF!</definedName>
    <definedName name="_SCH_104_">#REF!</definedName>
    <definedName name="_SCH_10401_10401">#REF!</definedName>
    <definedName name="_SCH_10401_129">#REF!</definedName>
    <definedName name="_SCH_105_">#REF!</definedName>
    <definedName name="_SCH_10501_10501">#REF!</definedName>
    <definedName name="_SCH_10501_129">#REF!</definedName>
    <definedName name="_SCH_106_">#REF!</definedName>
    <definedName name="_SCH_10601_10601">#REF!</definedName>
    <definedName name="_SCH_10601_10602">#REF!</definedName>
    <definedName name="_SCH_10601_129">#REF!</definedName>
    <definedName name="_SCH_10701_10701">#REF!</definedName>
    <definedName name="_SCH_10701_129">#REF!</definedName>
    <definedName name="_SCH_108_">#REF!</definedName>
    <definedName name="_SCH_10801_10801">#REF!</definedName>
    <definedName name="_SCH_10801_129">#REF!</definedName>
    <definedName name="_SCH_109_">#REF!</definedName>
    <definedName name="_SCH_10901_10901">#REF!</definedName>
    <definedName name="_SCH_10901_129">#REF!</definedName>
    <definedName name="_SCH_110_">#REF!</definedName>
    <definedName name="_SCH_11001_11001">#REF!</definedName>
    <definedName name="_SCH_11001_129">#REF!</definedName>
    <definedName name="_SCH_1101_1101">#REF!</definedName>
    <definedName name="_SCH_1101_1102">#REF!</definedName>
    <definedName name="_SCH_1101_1104">#REF!</definedName>
    <definedName name="_SCH_1101_1105">#REF!</definedName>
    <definedName name="_SCH_1101_129">#REF!</definedName>
    <definedName name="_SCH_111_">#REF!</definedName>
    <definedName name="_SCH_11101_11101">#REF!</definedName>
    <definedName name="_SCH_11101_129">#REF!</definedName>
    <definedName name="_SCH_112_">#REF!</definedName>
    <definedName name="_SCH_11201_11201">#REF!</definedName>
    <definedName name="_SCH_11201_129">#REF!</definedName>
    <definedName name="_SCH_113_">#REF!</definedName>
    <definedName name="_SCH_11301_11301">#REF!</definedName>
    <definedName name="_SCH_11301_129">#REF!</definedName>
    <definedName name="_SCH_114_">#REF!</definedName>
    <definedName name="_SCH_11401_11401">#REF!</definedName>
    <definedName name="_SCH_11401_129">#REF!</definedName>
    <definedName name="_SCH_11501_11501">#REF!</definedName>
    <definedName name="_SCH_11501_129">#REF!</definedName>
    <definedName name="_SCH_116_">#REF!</definedName>
    <definedName name="_SCH_11601_11601">#REF!</definedName>
    <definedName name="_SCH_11601_11602">#REF!</definedName>
    <definedName name="_SCH_11601_129">#REF!</definedName>
    <definedName name="_SCH_117_">#REF!</definedName>
    <definedName name="_SCH_11701_11701">#REF!</definedName>
    <definedName name="_SCH_11701_11702">#REF!</definedName>
    <definedName name="_SCH_11701_129">#REF!</definedName>
    <definedName name="_SCH_11801_11801">#REF!</definedName>
    <definedName name="_SCH_11801_11802">#REF!</definedName>
    <definedName name="_SCH_11801_11803">#REF!</definedName>
    <definedName name="_SCH_11801_11804">#REF!</definedName>
    <definedName name="_SCH_11801_11805">#REF!</definedName>
    <definedName name="_SCH_11801_11806">#REF!</definedName>
    <definedName name="_SCH_11801_11807">#REF!</definedName>
    <definedName name="_SCH_11801_129">#REF!</definedName>
    <definedName name="_SCH_11901_11901">#REF!</definedName>
    <definedName name="_SCH_11901_11903">#REF!</definedName>
    <definedName name="_SCH_11901_11904">#REF!</definedName>
    <definedName name="_SCH_11901_11905">#REF!</definedName>
    <definedName name="_SCH_11901_11906">#REF!</definedName>
    <definedName name="_SCH_11901_11907">#REF!</definedName>
    <definedName name="_SCH_11901_129">#REF!</definedName>
    <definedName name="_SCH_120_">#REF!</definedName>
    <definedName name="_SCH_12001_12001">#REF!</definedName>
    <definedName name="_SCH_12001_12003">#REF!</definedName>
    <definedName name="_SCH_12001_12005">#REF!</definedName>
    <definedName name="_SCH_12001_12006">#REF!</definedName>
    <definedName name="_SCH_12001_129">#REF!</definedName>
    <definedName name="_SCH_1201_1201">#REF!</definedName>
    <definedName name="_SCH_1201_1202">#REF!</definedName>
    <definedName name="_SCH_1201_129">#REF!</definedName>
    <definedName name="_SCH_12101_12101">#REF!</definedName>
    <definedName name="_SCH_12101_12102">#REF!</definedName>
    <definedName name="_SCH_12101_12103">#REF!</definedName>
    <definedName name="_SCH_12101_12104">#REF!</definedName>
    <definedName name="_SCH_12101_129">#REF!</definedName>
    <definedName name="_SCH_12201_12201">#REF!</definedName>
    <definedName name="_SCH_12201_12202">#REF!</definedName>
    <definedName name="_SCH_12201_12203">#REF!</definedName>
    <definedName name="_SCH_12201_129">#REF!</definedName>
    <definedName name="_SCH_123_">#REF!</definedName>
    <definedName name="_SCH_12301_12301">#REF!</definedName>
    <definedName name="_SCH_12301_12302">#REF!</definedName>
    <definedName name="_SCH_12301_129">#REF!</definedName>
    <definedName name="_SCH_12401_12401">#REF!</definedName>
    <definedName name="_SCH_12401_12402">#REF!</definedName>
    <definedName name="_SCH_12401_129">#REF!</definedName>
    <definedName name="_SCH_12501_12501">#REF!</definedName>
    <definedName name="_SCH_12501_12502">#REF!</definedName>
    <definedName name="_SCH_12501_12503">#REF!</definedName>
    <definedName name="_SCH_12501_12504">#REF!</definedName>
    <definedName name="_SCH_12501_12505">#REF!</definedName>
    <definedName name="_SCH_12501_129">#REF!</definedName>
    <definedName name="_SCH_12601_12601">#REF!</definedName>
    <definedName name="_SCH_12601_12602">#REF!</definedName>
    <definedName name="_SCH_12601_12603">#REF!</definedName>
    <definedName name="_SCH_12601_12604">#REF!</definedName>
    <definedName name="_SCH_12601_12605">#REF!</definedName>
    <definedName name="_SCH_12601_12606">#REF!</definedName>
    <definedName name="_SCH_12601_12607">#REF!</definedName>
    <definedName name="_SCH_12601_12608">#REF!</definedName>
    <definedName name="_SCH_12601_12609">#REF!</definedName>
    <definedName name="_SCH_12601_129">#REF!</definedName>
    <definedName name="_SCH_12701_12701">#REF!</definedName>
    <definedName name="_SCH_12701_12702">#REF!</definedName>
    <definedName name="_SCH_12701_12703">#REF!</definedName>
    <definedName name="_SCH_12701_129">#REF!</definedName>
    <definedName name="_SCH_12801_12801">#REF!</definedName>
    <definedName name="_SCH_12801_129">#REF!</definedName>
    <definedName name="_SCH_12901_129">#REF!</definedName>
    <definedName name="_SCH_12901_12901">#REF!</definedName>
    <definedName name="_SCH_130_">#REF!</definedName>
    <definedName name="_SCH_13001_129">#REF!</definedName>
    <definedName name="_SCH_13001_13001">#REF!</definedName>
    <definedName name="_SCH_13001_13002">#REF!</definedName>
    <definedName name="_SCH_1301_129">#REF!</definedName>
    <definedName name="_SCH_1301_1301">#REF!</definedName>
    <definedName name="_SCH_1301_1302">#REF!</definedName>
    <definedName name="_SCH_1301_1303">#REF!</definedName>
    <definedName name="_SCH_1301_1304">#REF!</definedName>
    <definedName name="_SCH_1301_1306">#REF!</definedName>
    <definedName name="_SCH_1301_1307">#REF!</definedName>
    <definedName name="_SCH_1301_1309">#REF!</definedName>
    <definedName name="_SCH_1301_1310">#REF!</definedName>
    <definedName name="_SCH_1301_1311">#REF!</definedName>
    <definedName name="_SCH_1301_1312">#REF!</definedName>
    <definedName name="_SCH_1301_1313">#REF!</definedName>
    <definedName name="_SCH_1301_1316">#REF!</definedName>
    <definedName name="_SCH_1301_1319">#REF!</definedName>
    <definedName name="_SCH_1301_1320">#REF!</definedName>
    <definedName name="_SCH_1301_1321">#REF!</definedName>
    <definedName name="_SCH_1301_1322">#REF!</definedName>
    <definedName name="_SCH_1301_1324">#REF!</definedName>
    <definedName name="_SCH_1301_1325">#REF!</definedName>
    <definedName name="_SCH_1301_1326">#REF!</definedName>
    <definedName name="_SCH_1301_1327">#REF!</definedName>
    <definedName name="_SCH_1301_1328">#REF!</definedName>
    <definedName name="_SCH_13101_129">#REF!</definedName>
    <definedName name="_SCH_13101_13101">#REF!</definedName>
    <definedName name="_SCH_13101_13102">#REF!</definedName>
    <definedName name="_SCH_132_">#REF!</definedName>
    <definedName name="_SCH_13201_129">#REF!</definedName>
    <definedName name="_SCH_13201_13201">#REF!</definedName>
    <definedName name="_SCH_13301_129">#REF!</definedName>
    <definedName name="_SCH_13301_13301">#REF!</definedName>
    <definedName name="_SCH_13401_129">#REF!</definedName>
    <definedName name="_SCH_13401_13401">#REF!</definedName>
    <definedName name="_SCH_13501_129">#REF!</definedName>
    <definedName name="_SCH_13501_13501">#REF!</definedName>
    <definedName name="_SCH_13501_13502">#REF!</definedName>
    <definedName name="_SCH_13501_13503">#REF!</definedName>
    <definedName name="_SCH_13501_13504">#REF!</definedName>
    <definedName name="_SCH_13501_13505">#REF!</definedName>
    <definedName name="_SCH_13501_13506">#REF!</definedName>
    <definedName name="_SCH_13601_129">#REF!</definedName>
    <definedName name="_SCH_13601_13601">#REF!</definedName>
    <definedName name="_SCH_13701_129">#REF!</definedName>
    <definedName name="_SCH_13701_13701">#REF!</definedName>
    <definedName name="_SCH_13701_13702">#REF!</definedName>
    <definedName name="_SCH_13801_129">#REF!</definedName>
    <definedName name="_SCH_13801_13801">#REF!</definedName>
    <definedName name="_SCH_13801_13802">#REF!</definedName>
    <definedName name="_SCH_13901_129">#REF!</definedName>
    <definedName name="_SCH_13901_13901">#REF!</definedName>
    <definedName name="_SCH_13901_13902">#REF!</definedName>
    <definedName name="_SCH_14001_129">#REF!</definedName>
    <definedName name="_SCH_14001_14001">#REF!</definedName>
    <definedName name="_SCH_1401_129">#REF!</definedName>
    <definedName name="_SCH_1401_1401">#REF!</definedName>
    <definedName name="_SCH_1401_1402">#REF!</definedName>
    <definedName name="_SCH_14101_129">#REF!</definedName>
    <definedName name="_SCH_14101_14101">#REF!</definedName>
    <definedName name="_SCH_14101_14102">#REF!</definedName>
    <definedName name="_SCH_14101_14103">#REF!</definedName>
    <definedName name="_SCH_14101_14104">#REF!</definedName>
    <definedName name="_SCH_14101_14105">#REF!</definedName>
    <definedName name="_SCH_14101_14106">#REF!</definedName>
    <definedName name="_SCH_14101_14107">#REF!</definedName>
    <definedName name="_SCH_14101_14109">#REF!</definedName>
    <definedName name="_SCH_14101_14110">#REF!</definedName>
    <definedName name="_SCH_14101_14113">#REF!</definedName>
    <definedName name="_SCH_14101_14114">#REF!</definedName>
    <definedName name="_SCH_14101_14116">#REF!</definedName>
    <definedName name="_SCH_14201_129">#REF!</definedName>
    <definedName name="_SCH_14201_14201">#REF!</definedName>
    <definedName name="_SCH_14201_14202">#REF!</definedName>
    <definedName name="_SCH_14201_14203">#REF!</definedName>
    <definedName name="_SCH_14201_14204">#REF!</definedName>
    <definedName name="_SCH_14201_14205">#REF!</definedName>
    <definedName name="_SCH_14201_14206">#REF!</definedName>
    <definedName name="_SCH_14301_129">#REF!</definedName>
    <definedName name="_SCH_14301_14301">#REF!</definedName>
    <definedName name="_SCH_14301_14302">#REF!</definedName>
    <definedName name="_SCH_14301_14303">#REF!</definedName>
    <definedName name="_SCH_14401_129">#REF!</definedName>
    <definedName name="_SCH_14401_14401">#REF!</definedName>
    <definedName name="_SCH_14401_14402">#REF!</definedName>
    <definedName name="_SCH_14401_14403">#REF!</definedName>
    <definedName name="_SCH_14501_129">#REF!</definedName>
    <definedName name="_SCH_14501_14501">#REF!</definedName>
    <definedName name="_SCH_14501_14502">#REF!</definedName>
    <definedName name="_SCH_14501_14503">#REF!</definedName>
    <definedName name="_SCH_14501_14504">#REF!</definedName>
    <definedName name="_SCH_14501_14505">#REF!</definedName>
    <definedName name="_SCH_14601_129">#REF!</definedName>
    <definedName name="_SCH_14601_14601">#REF!</definedName>
    <definedName name="_SCH_14601_14602">#REF!</definedName>
    <definedName name="_SCH_147_">#REF!</definedName>
    <definedName name="_SCH_14701_129">#REF!</definedName>
    <definedName name="_SCH_14701_14701">#REF!</definedName>
    <definedName name="_SCH_14701_14702">#REF!</definedName>
    <definedName name="_SCH_14701_14703">#REF!</definedName>
    <definedName name="_SCH_14801_129">#REF!</definedName>
    <definedName name="_SCH_14801_14801">#REF!</definedName>
    <definedName name="_SCH_14801_14802">#REF!</definedName>
    <definedName name="_SCH_14801_14803">#REF!</definedName>
    <definedName name="_SCH_14801_14804">#REF!</definedName>
    <definedName name="_SCH_14801_14805">#REF!</definedName>
    <definedName name="_SCH_14801_14806">#REF!</definedName>
    <definedName name="_SCH_14801_14807">#REF!</definedName>
    <definedName name="_SCH_14801_14808">#REF!</definedName>
    <definedName name="_SCH_14801_14809">#REF!</definedName>
    <definedName name="_SCH_14801_14810">#REF!</definedName>
    <definedName name="_SCH_14801_14811">#REF!</definedName>
    <definedName name="_SCH_14801_14812">#REF!</definedName>
    <definedName name="_SCH_14901_129">#REF!</definedName>
    <definedName name="_SCH_14901_14901">#REF!</definedName>
    <definedName name="_SCH_14901_14903">#REF!</definedName>
    <definedName name="_SCH_14901_14904">#REF!</definedName>
    <definedName name="_SCH_14901_14905">#REF!</definedName>
    <definedName name="_SCH_14901_14907">#REF!</definedName>
    <definedName name="_SCH_15001_129">#REF!</definedName>
    <definedName name="_SCH_15001_15001">#REF!</definedName>
    <definedName name="_SCH_1501_129">#REF!</definedName>
    <definedName name="_SCH_1501_1501">#REF!</definedName>
    <definedName name="_SCH_1501_1502">#REF!</definedName>
    <definedName name="_SCH_15201_129">#REF!</definedName>
    <definedName name="_SCH_15201_15201">#REF!</definedName>
    <definedName name="_SCH_15201_15202">#REF!</definedName>
    <definedName name="_SCH_15201_15203">#REF!</definedName>
    <definedName name="_SCH_15201_15204">#REF!</definedName>
    <definedName name="_SCH_15201_15205">#REF!</definedName>
    <definedName name="_SCH_15301_129">#REF!</definedName>
    <definedName name="_SCH_15301_15301">#REF!</definedName>
    <definedName name="_SCH_15301_15302">#REF!</definedName>
    <definedName name="_SCH_15301_15303">#REF!</definedName>
    <definedName name="_SCH_15301_15304">#REF!</definedName>
    <definedName name="_SCH_15301_15305">#REF!</definedName>
    <definedName name="_SCH_15301_15306">#REF!</definedName>
    <definedName name="_SCH_15301_15307">#REF!</definedName>
    <definedName name="_SCH_15301_15308">#REF!</definedName>
    <definedName name="_SCH_15301_15313">#REF!</definedName>
    <definedName name="_SCH_15301_15315">#REF!</definedName>
    <definedName name="_SCH_15301_15316">#REF!</definedName>
    <definedName name="_SCH_15301_15317">#REF!</definedName>
    <definedName name="_SCH_15301_15318">#REF!</definedName>
    <definedName name="_SCH_15301_15319">#REF!</definedName>
    <definedName name="_SCH_15301_15320">#REF!</definedName>
    <definedName name="_SCH_15301_15321">#REF!</definedName>
    <definedName name="_SCH_15301_15322">#REF!</definedName>
    <definedName name="_SCH_15303_">#REF!</definedName>
    <definedName name="_SCH_15304_">#REF!</definedName>
    <definedName name="_SCH_15501_129">#REF!</definedName>
    <definedName name="_SCH_15501_15501">#REF!</definedName>
    <definedName name="_SCH_15501_15503">#REF!</definedName>
    <definedName name="_SCH_15601_129">#REF!</definedName>
    <definedName name="_SCH_15601_15601">#REF!</definedName>
    <definedName name="_SCH_15601_15602">#REF!</definedName>
    <definedName name="_SCH_15601_15603">#REF!</definedName>
    <definedName name="_SCH_15601_15604">#REF!</definedName>
    <definedName name="_SCH_15601_15605">#REF!</definedName>
    <definedName name="_SCH_15601_15606">#REF!</definedName>
    <definedName name="_SCH_15601_15607">#REF!</definedName>
    <definedName name="_SCH_15601_15608">#REF!</definedName>
    <definedName name="_SCH_15601_15609">#REF!</definedName>
    <definedName name="_SCH_15601_15610">#REF!</definedName>
    <definedName name="_SCH_15701_129">#REF!</definedName>
    <definedName name="_SCH_15701_15701">#REF!</definedName>
    <definedName name="_SCH_15701_15704">#REF!</definedName>
    <definedName name="_SCH_15701_15705">#REF!</definedName>
    <definedName name="_SCH_15801_129">#REF!</definedName>
    <definedName name="_SCH_15801_15801">#REF!</definedName>
    <definedName name="_SCH_15801_15802">#REF!</definedName>
    <definedName name="_SCH_15901_129">#REF!</definedName>
    <definedName name="_SCH_15901_15901">#REF!</definedName>
    <definedName name="_SCH_15901_15904">#REF!</definedName>
    <definedName name="_SCH_15901_15905">#REF!</definedName>
    <definedName name="_SCH_15901_15906">#REF!</definedName>
    <definedName name="_SCH_15901_15907">#REF!</definedName>
    <definedName name="_SCH_15901_15908">#REF!</definedName>
    <definedName name="_SCH_16001_129">#REF!</definedName>
    <definedName name="_SCH_16001_16001">#REF!</definedName>
    <definedName name="_SCH_1601_129">#REF!</definedName>
    <definedName name="_SCH_1601_1601">#REF!</definedName>
    <definedName name="_SCH_1601_1602">#REF!</definedName>
    <definedName name="_SCH_1601_1604">#REF!</definedName>
    <definedName name="_SCH_16201_129">#REF!</definedName>
    <definedName name="_SCH_16201_16201">#REF!</definedName>
    <definedName name="_SCH_16201_16202">#REF!</definedName>
    <definedName name="_SCH_16301_129">#REF!</definedName>
    <definedName name="_SCH_16301_16301">#REF!</definedName>
    <definedName name="_SCH_16301_16302">#REF!</definedName>
    <definedName name="_SCH_16301_16303">#REF!</definedName>
    <definedName name="_SCH_16301_16304">#REF!</definedName>
    <definedName name="_SCH_16301_16305">#REF!</definedName>
    <definedName name="_SCH_16301_16306">#REF!</definedName>
    <definedName name="_SCH_16401_129">#REF!</definedName>
    <definedName name="_SCH_16401_16401">#REF!</definedName>
    <definedName name="_SCH_16401_16402">#REF!</definedName>
    <definedName name="_SCH_16401_16403">#REF!</definedName>
    <definedName name="_SCH_16501_129">#REF!</definedName>
    <definedName name="_SCH_16501_16501">#REF!</definedName>
    <definedName name="_SCH_16501_16502">#REF!</definedName>
    <definedName name="_SCH_16501_16503">#REF!</definedName>
    <definedName name="_SCH_16501_16504">#REF!</definedName>
    <definedName name="_SCH_16501_16505">#REF!</definedName>
    <definedName name="_SCH_16501_16506">#REF!</definedName>
    <definedName name="_SCH_16501_16507">#REF!</definedName>
    <definedName name="_SCH_16501_16508">#REF!</definedName>
    <definedName name="_SCH_16501_16509">#REF!</definedName>
    <definedName name="_SCH_16501_16510">#REF!</definedName>
    <definedName name="_SCH_16501_16511">#REF!</definedName>
    <definedName name="_SCH_16601_129">#REF!</definedName>
    <definedName name="_SCH_16601_16601">#REF!</definedName>
    <definedName name="_SCH_16601_16602">#REF!</definedName>
    <definedName name="_SCH_16601_16603">#REF!</definedName>
    <definedName name="_SCH_16601_16604">#REF!</definedName>
    <definedName name="_SCH_16701_129">#REF!</definedName>
    <definedName name="_SCH_16701_16701">#REF!</definedName>
    <definedName name="_SCH_16701_16702">#REF!</definedName>
    <definedName name="_SCH_16701_16703">#REF!</definedName>
    <definedName name="_SCH_16701_16704">#REF!</definedName>
    <definedName name="_SCH_16701_16705">#REF!</definedName>
    <definedName name="_SCH_16701_16706">#REF!</definedName>
    <definedName name="_SCH_16701_16707">#REF!</definedName>
    <definedName name="_SCH_16701_16708">#REF!</definedName>
    <definedName name="_SCH_16701_16709">#REF!</definedName>
    <definedName name="_SCH_16801_129">#REF!</definedName>
    <definedName name="_SCH_16801_16801">#REF!</definedName>
    <definedName name="_SCH_16801_16802">#REF!</definedName>
    <definedName name="_SCH_16801_16803">#REF!</definedName>
    <definedName name="_SCH_16801_16804">#REF!</definedName>
    <definedName name="_SCH_16801_16805">#REF!</definedName>
    <definedName name="_SCH_16801_16806">#REF!</definedName>
    <definedName name="_SCH_16801_16807">#REF!</definedName>
    <definedName name="_SCH_16801_16808">#REF!</definedName>
    <definedName name="_SCH_16901_129">#REF!</definedName>
    <definedName name="_SCH_16901_16901">#REF!</definedName>
    <definedName name="_SCH_16901_16902">#REF!</definedName>
    <definedName name="_SCH_16901_16903">#REF!</definedName>
    <definedName name="_SCH_16901_16904">#REF!</definedName>
    <definedName name="_SCH_16901_16905">#REF!</definedName>
    <definedName name="_SCH_16901_16906">#REF!</definedName>
    <definedName name="_SCH_16901_16907">#REF!</definedName>
    <definedName name="_SCH_16901_16908">#REF!</definedName>
    <definedName name="_SCH_17001_129">#REF!</definedName>
    <definedName name="_SCH_17001_17001">#REF!</definedName>
    <definedName name="_SCH_17001_17002">#REF!</definedName>
    <definedName name="_SCH_17001_17003">#REF!</definedName>
    <definedName name="_SCH_17001_17004">#REF!</definedName>
    <definedName name="_SCH_17001_17005">#REF!</definedName>
    <definedName name="_SCH_17001_17006">#REF!</definedName>
    <definedName name="_SCH_17001_17007">#REF!</definedName>
    <definedName name="_SCH_17001_17008">#REF!</definedName>
    <definedName name="_SCH_1701_129">#REF!</definedName>
    <definedName name="_SCH_1701_1701">#REF!</definedName>
    <definedName name="_SCH_1701_1702">#REF!</definedName>
    <definedName name="_SCH_17101_129">#REF!</definedName>
    <definedName name="_SCH_17101_17101">#REF!</definedName>
    <definedName name="_SCH_17101_17102">#REF!</definedName>
    <definedName name="_SCH_17101_17103">#REF!</definedName>
    <definedName name="_SCH_17101_17104">#REF!</definedName>
    <definedName name="_SCH_17101_17105">#REF!</definedName>
    <definedName name="_SCH_17101_17106">#REF!</definedName>
    <definedName name="_SCH_17101_17107">#REF!</definedName>
    <definedName name="_SCH_17101_17108">#REF!</definedName>
    <definedName name="_SCH_17201_129">#REF!</definedName>
    <definedName name="_SCH_17201_17201">#REF!</definedName>
    <definedName name="_SCH_17201_17202">#REF!</definedName>
    <definedName name="_SCH_17201_17203">#REF!</definedName>
    <definedName name="_SCH_17201_17204">#REF!</definedName>
    <definedName name="_SCH_17201_17205">#REF!</definedName>
    <definedName name="_SCH_17201_17206">#REF!</definedName>
    <definedName name="_SCH_17201_17207">#REF!</definedName>
    <definedName name="_SCH_17201_17208">#REF!</definedName>
    <definedName name="_SCH_173_">#REF!</definedName>
    <definedName name="_SCH_17301_129">#REF!</definedName>
    <definedName name="_SCH_17301_17301">#REF!</definedName>
    <definedName name="_SCH_174_">#REF!</definedName>
    <definedName name="_SCH_17401_129">#REF!</definedName>
    <definedName name="_SCH_17401_17401">#REF!</definedName>
    <definedName name="_SCH_17401_17402">#REF!</definedName>
    <definedName name="_SCH_17401_17403">#REF!</definedName>
    <definedName name="_SCH_17401_17404">#REF!</definedName>
    <definedName name="_SCH_17401_17405">#REF!</definedName>
    <definedName name="_SCH_17401_17406">#REF!</definedName>
    <definedName name="_SCH_17501_129">#REF!</definedName>
    <definedName name="_SCH_17501_17501">#REF!</definedName>
    <definedName name="_SCH_17501_17503">#REF!</definedName>
    <definedName name="_SCH_17501_17504">#REF!</definedName>
    <definedName name="_SCH_17501_17505">#REF!</definedName>
    <definedName name="_SCH_17501_17506">#REF!</definedName>
    <definedName name="_SCH_176_">#REF!</definedName>
    <definedName name="_SCH_17601_129">#REF!</definedName>
    <definedName name="_SCH_17601_17601">#REF!</definedName>
    <definedName name="_SCH_17601_17603">#REF!</definedName>
    <definedName name="_SCH_17601_17604">#REF!</definedName>
    <definedName name="_SCH_17601_17605">#REF!</definedName>
    <definedName name="_SCH_17601_17606">#REF!</definedName>
    <definedName name="_SCH_17701_129">#REF!</definedName>
    <definedName name="_SCH_17701_17701">#REF!</definedName>
    <definedName name="_SCH_17701_17702">#REF!</definedName>
    <definedName name="_SCH_17701_17703">#REF!</definedName>
    <definedName name="_SCH_17701_17704">#REF!</definedName>
    <definedName name="_SCH_17801_129">#REF!</definedName>
    <definedName name="_SCH_17801_17801">#REF!</definedName>
    <definedName name="_SCH_17801_17802">#REF!</definedName>
    <definedName name="_SCH_17801_17803">#REF!</definedName>
    <definedName name="_SCH_17801_17804">#REF!</definedName>
    <definedName name="_SCH_17801_17805">#REF!</definedName>
    <definedName name="_SCH_17801_17806">#REF!</definedName>
    <definedName name="_SCH_17801_17807">#REF!</definedName>
    <definedName name="_SCH_17801_17808">#REF!</definedName>
    <definedName name="_SCH_17801_17809">#REF!</definedName>
    <definedName name="_SCH_17801_17811">#REF!</definedName>
    <definedName name="_SCH_17801_17812">#REF!</definedName>
    <definedName name="_SCH_17801_17813">#REF!</definedName>
    <definedName name="_SCH_17801_17814">#REF!</definedName>
    <definedName name="_SCH_17801_17815">#REF!</definedName>
    <definedName name="_SCH_17801_17816">#REF!</definedName>
    <definedName name="_SCH_17801_17817">#REF!</definedName>
    <definedName name="_SCH_17801_17818">#REF!</definedName>
    <definedName name="_SCH_17801_17819">#REF!</definedName>
    <definedName name="_SCH_17801_17820">#REF!</definedName>
    <definedName name="_SCH_17801_17821">#REF!</definedName>
    <definedName name="_SCH_17801_17822">#REF!</definedName>
    <definedName name="_SCH_17801_17823">#REF!</definedName>
    <definedName name="_SCH_17801_17824">#REF!</definedName>
    <definedName name="_SCH_17901_129">#REF!</definedName>
    <definedName name="_SCH_17901_17901">#REF!</definedName>
    <definedName name="_SCH_17901_17902">#REF!</definedName>
    <definedName name="_SCH_17901_17903">#REF!</definedName>
    <definedName name="_SCH_17901_17904">#REF!</definedName>
    <definedName name="_SCH_17901_17905">#REF!</definedName>
    <definedName name="_SCH_17901_17906">#REF!</definedName>
    <definedName name="_SCH_17901_17907">#REF!</definedName>
    <definedName name="_SCH_17901_17908">#REF!</definedName>
    <definedName name="_SCH_17901_17909">#REF!</definedName>
    <definedName name="_SCH_17901_17910">#REF!</definedName>
    <definedName name="_SCH_17901_17911">#REF!</definedName>
    <definedName name="_SCH_17901_17912">#REF!</definedName>
    <definedName name="_SCH_17901_17913">#REF!</definedName>
    <definedName name="_SCH_17901_17914">#REF!</definedName>
    <definedName name="_SCH_17901_17915">#REF!</definedName>
    <definedName name="_SCH_17901_17916">#REF!</definedName>
    <definedName name="_SCH_17901_17917">#REF!</definedName>
    <definedName name="_SCH_17901_17918">#REF!</definedName>
    <definedName name="_SCH_17901_17919">#REF!</definedName>
    <definedName name="_SCH_17901_17920">#REF!</definedName>
    <definedName name="_SCH_17901_17921">#REF!</definedName>
    <definedName name="_SCH_17901_17922">#REF!</definedName>
    <definedName name="_SCH_17901_17923">#REF!</definedName>
    <definedName name="_SCH_18001_129">#REF!</definedName>
    <definedName name="_SCH_18001_18001">#REF!</definedName>
    <definedName name="_SCH_18001_18003">#REF!</definedName>
    <definedName name="_SCH_18001_18004">#REF!</definedName>
    <definedName name="_SCH_18001_18005">#REF!</definedName>
    <definedName name="_SCH_18001_18006">#REF!</definedName>
    <definedName name="_SCH_18001_18007">#REF!</definedName>
    <definedName name="_SCH_18001_18008">#REF!</definedName>
    <definedName name="_SCH_18001_18009">#REF!</definedName>
    <definedName name="_SCH_18001_18010">#REF!</definedName>
    <definedName name="_SCH_18001_18011">#REF!</definedName>
    <definedName name="_SCH_18001_18012">#REF!</definedName>
    <definedName name="_SCH_18001_18013">#REF!</definedName>
    <definedName name="_SCH_18001_18014">#REF!</definedName>
    <definedName name="_SCH_18001_18015">#REF!</definedName>
    <definedName name="_SCH_18001_18016">#REF!</definedName>
    <definedName name="_SCH_18001_18017">#REF!</definedName>
    <definedName name="_SCH_1801_129">#REF!</definedName>
    <definedName name="_SCH_1801_1801">#REF!</definedName>
    <definedName name="_SCH_1801_1803">#REF!</definedName>
    <definedName name="_SCH_1801_1804">#REF!</definedName>
    <definedName name="_SCH_1801_1805">#REF!</definedName>
    <definedName name="_SCH_18101_129">#REF!</definedName>
    <definedName name="_SCH_18101_18101">#REF!</definedName>
    <definedName name="_SCH_18101_18102">#REF!</definedName>
    <definedName name="_SCH_18101_18103">#REF!</definedName>
    <definedName name="_SCH_18101_18104">#REF!</definedName>
    <definedName name="_SCH_18101_18105">#REF!</definedName>
    <definedName name="_SCH_18101_18106">#REF!</definedName>
    <definedName name="_SCH_18101_18107">#REF!</definedName>
    <definedName name="_SCH_18101_18108">#REF!</definedName>
    <definedName name="_SCH_18101_18109">#REF!</definedName>
    <definedName name="_SCH_18101_18110">#REF!</definedName>
    <definedName name="_SCH_18101_18111">#REF!</definedName>
    <definedName name="_SCH_18101_18112">#REF!</definedName>
    <definedName name="_SCH_18101_18113">#REF!</definedName>
    <definedName name="_SCH_18101_18114">#REF!</definedName>
    <definedName name="_SCH_18201_129">#REF!</definedName>
    <definedName name="_SCH_18201_18201">#REF!</definedName>
    <definedName name="_SCH_18201_18202">#REF!</definedName>
    <definedName name="_SCH_18201_18203">#REF!</definedName>
    <definedName name="_SCH_18201_18204">#REF!</definedName>
    <definedName name="_SCH_18201_18205">#REF!</definedName>
    <definedName name="_SCH_18201_18206">#REF!</definedName>
    <definedName name="_SCH_18201_18207">#REF!</definedName>
    <definedName name="_SCH_18201_18208">#REF!</definedName>
    <definedName name="_SCH_18201_18209">#REF!</definedName>
    <definedName name="_SCH_18201_18210">#REF!</definedName>
    <definedName name="_SCH_18201_18211">#REF!</definedName>
    <definedName name="_SCH_18201_18212">#REF!</definedName>
    <definedName name="_SCH_18201_18213">#REF!</definedName>
    <definedName name="_SCH_18201_18214">#REF!</definedName>
    <definedName name="_SCH_18301_129">#REF!</definedName>
    <definedName name="_SCH_18301_18301">#REF!</definedName>
    <definedName name="_SCH_18301_18302">#REF!</definedName>
    <definedName name="_SCH_18301_18303">#REF!</definedName>
    <definedName name="_SCH_18301_18304">#REF!</definedName>
    <definedName name="_SCH_18301_18305">#REF!</definedName>
    <definedName name="_SCH_18301_18306">#REF!</definedName>
    <definedName name="_SCH_18301_18307">#REF!</definedName>
    <definedName name="_SCH_18301_18308">#REF!</definedName>
    <definedName name="_SCH_18301_18309">#REF!</definedName>
    <definedName name="_SCH_18301_18311">#REF!</definedName>
    <definedName name="_SCH_18301_18312">#REF!</definedName>
    <definedName name="_SCH_18301_18313">#REF!</definedName>
    <definedName name="_SCH_18401_129">#REF!</definedName>
    <definedName name="_SCH_18401_18401">#REF!</definedName>
    <definedName name="_SCH_18401_18402">#REF!</definedName>
    <definedName name="_SCH_18401_18403">#REF!</definedName>
    <definedName name="_SCH_18401_18405">#REF!</definedName>
    <definedName name="_SCH_18401_18406">#REF!</definedName>
    <definedName name="_SCH_18401_18407">#REF!</definedName>
    <definedName name="_SCH_18401_18408">#REF!</definedName>
    <definedName name="_SCH_18401_18409">#REF!</definedName>
    <definedName name="_SCH_18401_18410">#REF!</definedName>
    <definedName name="_SCH_18401_18411">#REF!</definedName>
    <definedName name="_SCH_18501_129">#REF!</definedName>
    <definedName name="_SCH_18501_18501">#REF!</definedName>
    <definedName name="_SCH_18501_18502">#REF!</definedName>
    <definedName name="_SCH_18501_18503">#REF!</definedName>
    <definedName name="_SCH_18501_18504">#REF!</definedName>
    <definedName name="_SCH_18601_129">#REF!</definedName>
    <definedName name="_SCH_18601_18601">#REF!</definedName>
    <definedName name="_SCH_18701_129">#REF!</definedName>
    <definedName name="_SCH_18701_18701">#REF!</definedName>
    <definedName name="_SCH_18701_18702">#REF!</definedName>
    <definedName name="_SCH_18701_18703">#REF!</definedName>
    <definedName name="_SCH_18701_18704">#REF!</definedName>
    <definedName name="_SCH_18801_129">#REF!</definedName>
    <definedName name="_SCH_18801_18801">#REF!</definedName>
    <definedName name="_SCH_18801_18802">#REF!</definedName>
    <definedName name="_SCH_18801_18803">#REF!</definedName>
    <definedName name="_SCH_18901_129">#REF!</definedName>
    <definedName name="_SCH_18901_18901">#REF!</definedName>
    <definedName name="_SCH_18901_18902">#REF!</definedName>
    <definedName name="_SCH_18901_18903">#REF!</definedName>
    <definedName name="_SCH_19001_129">#REF!</definedName>
    <definedName name="_SCH_19001_19001">#REF!</definedName>
    <definedName name="_SCH_19001_19002">#REF!</definedName>
    <definedName name="_SCH_19001_19003">#REF!</definedName>
    <definedName name="_SCH_1901_129">#REF!</definedName>
    <definedName name="_SCH_1901_1901">#REF!</definedName>
    <definedName name="_SCH_1901_1902">#REF!</definedName>
    <definedName name="_SCH_1901_1903">#REF!</definedName>
    <definedName name="_SCH_19101_129">#REF!</definedName>
    <definedName name="_SCH_19101_19101">#REF!</definedName>
    <definedName name="_SCH_19101_19102">#REF!</definedName>
    <definedName name="_SCH_19201_129">#REF!</definedName>
    <definedName name="_SCH_19201_19201">#REF!</definedName>
    <definedName name="_SCH_19301_129">#REF!</definedName>
    <definedName name="_SCH_19301_19301">#REF!</definedName>
    <definedName name="_SCH_19301_19302">#REF!</definedName>
    <definedName name="_SCH_19401_129">#REF!</definedName>
    <definedName name="_SCH_19401_19401">#REF!</definedName>
    <definedName name="_SCH_19401_19402">#REF!</definedName>
    <definedName name="_SCH_19401_19403">#REF!</definedName>
    <definedName name="_SCH_19501_129">#REF!</definedName>
    <definedName name="_SCH_19501_19501">#REF!</definedName>
    <definedName name="_SCH_19501_19502">#REF!</definedName>
    <definedName name="_SCH_19601_129">#REF!</definedName>
    <definedName name="_SCH_19601_19601">#REF!</definedName>
    <definedName name="_SCH_19601_19602">#REF!</definedName>
    <definedName name="_SCH_19601_19603">#REF!</definedName>
    <definedName name="_SCH_19701_129">#REF!</definedName>
    <definedName name="_SCH_19701_19701">#REF!</definedName>
    <definedName name="_SCH_198_">#REF!</definedName>
    <definedName name="_SCH_19801_129">#REF!</definedName>
    <definedName name="_SCH_19801_19801">#REF!</definedName>
    <definedName name="_SCH_19801_19802">#REF!</definedName>
    <definedName name="_SCH_19801_19803">#REF!</definedName>
    <definedName name="_SCH_19901_129">#REF!</definedName>
    <definedName name="_SCH_19901_19901">#REF!</definedName>
    <definedName name="_SCH_20001_129">#REF!</definedName>
    <definedName name="_SCH_20001_20001">#REF!</definedName>
    <definedName name="_SCH_20001_20002">#REF!</definedName>
    <definedName name="_SCH_20001_20003">#REF!</definedName>
    <definedName name="_SCH_20001_20004">#REF!</definedName>
    <definedName name="_SCH_20001_20005">#REF!</definedName>
    <definedName name="_SCH_20001_20006">#REF!</definedName>
    <definedName name="_SCH_2001_129">#REF!</definedName>
    <definedName name="_SCH_2001_2001">#REF!</definedName>
    <definedName name="_SCH_2001_2002">#REF!</definedName>
    <definedName name="_SCH_2001_2003">#REF!</definedName>
    <definedName name="_SCH_202_">#REF!</definedName>
    <definedName name="_SCH_20201_129">#REF!</definedName>
    <definedName name="_SCH_20201_20201">#REF!</definedName>
    <definedName name="_SCH_20201_20202">#REF!</definedName>
    <definedName name="_SCH_20301_129">#REF!</definedName>
    <definedName name="_SCH_20301_20301">#REF!</definedName>
    <definedName name="_SCH_20301_20302">#REF!</definedName>
    <definedName name="_SCH_20301_20303">#REF!</definedName>
    <definedName name="_SCH_20401_129">#REF!</definedName>
    <definedName name="_SCH_20401_20401">#REF!</definedName>
    <definedName name="_SCH_20401_20402">#REF!</definedName>
    <definedName name="_SCH_20401_20403">#REF!</definedName>
    <definedName name="_SCH_20601_129">#REF!</definedName>
    <definedName name="_SCH_20601_20601">#REF!</definedName>
    <definedName name="_SCH_20601_20602">#REF!</definedName>
    <definedName name="_SCH_20601_20603">#REF!</definedName>
    <definedName name="_SCH_20601_20604">#REF!</definedName>
    <definedName name="_SCH_20601_20605">#REF!</definedName>
    <definedName name="_SCH_20601_20606">#REF!</definedName>
    <definedName name="_SCH_20601_20607">#REF!</definedName>
    <definedName name="_SCH_20601_20608">#REF!</definedName>
    <definedName name="_SCH_20601_20609">#REF!</definedName>
    <definedName name="_SCH_20601_20610">#REF!</definedName>
    <definedName name="_SCH_20601_20611">#REF!</definedName>
    <definedName name="_SCH_20601_20612">#REF!</definedName>
    <definedName name="_SCH_20601_20613">#REF!</definedName>
    <definedName name="_SCH_20601_20614">#REF!</definedName>
    <definedName name="_SCH_20601_20615">#REF!</definedName>
    <definedName name="_SCH_20601_20616">#REF!</definedName>
    <definedName name="_SCH_20601_20617">#REF!</definedName>
    <definedName name="_SCH_20601_20618">#REF!</definedName>
    <definedName name="_SCH_20601_20619">#REF!</definedName>
    <definedName name="_SCH_20601_20620">#REF!</definedName>
    <definedName name="_SCH_20601_20621">#REF!</definedName>
    <definedName name="_SCH_20601_20622">#REF!</definedName>
    <definedName name="_SCH_20601_20623">#REF!</definedName>
    <definedName name="_SCH_20601_20624">#REF!</definedName>
    <definedName name="_SCH_20601_20625">#REF!</definedName>
    <definedName name="_SCH_20601_20626">#REF!</definedName>
    <definedName name="_SCH_20602_">#REF!</definedName>
    <definedName name="_SCH_20701_129">#REF!</definedName>
    <definedName name="_SCH_20701_20701">#REF!</definedName>
    <definedName name="_SCH_20801_129">#REF!</definedName>
    <definedName name="_SCH_20801_20801">#REF!</definedName>
    <definedName name="_SCH_20801_20802">#REF!</definedName>
    <definedName name="_SCH_20801_20803">#REF!</definedName>
    <definedName name="_SCH_20801_20804">#REF!</definedName>
    <definedName name="_SCH_20801_20805">#REF!</definedName>
    <definedName name="_SCH_20801_20806">#REF!</definedName>
    <definedName name="_SCH_20801_20807">#REF!</definedName>
    <definedName name="_SCH_20801_20808">#REF!</definedName>
    <definedName name="_SCH_20801_20809">#REF!</definedName>
    <definedName name="_SCH_20801_20811">#REF!</definedName>
    <definedName name="_SCH_20801_20812">#REF!</definedName>
    <definedName name="_SCH_20801_20813">#REF!</definedName>
    <definedName name="_SCH_20801_20814">#REF!</definedName>
    <definedName name="_SCH_20901_129">#REF!</definedName>
    <definedName name="_SCH_20901_20901">#REF!</definedName>
    <definedName name="_SCH_20901_20902">#REF!</definedName>
    <definedName name="_SCH_20901_20904">#REF!</definedName>
    <definedName name="_SCH_21001_129">#REF!</definedName>
    <definedName name="_SCH_21001_21001">#REF!</definedName>
    <definedName name="_SCH_21001_21002">#REF!</definedName>
    <definedName name="_SCH_21001_21003">#REF!</definedName>
    <definedName name="_SCH_21001_21004">#REF!</definedName>
    <definedName name="_SCH_21001_21005">#REF!</definedName>
    <definedName name="_SCH_21001_21006">#REF!</definedName>
    <definedName name="_SCH_21001_21007">#REF!</definedName>
    <definedName name="_SCH_21001_21008">#REF!</definedName>
    <definedName name="_SCH_21101_129">#REF!</definedName>
    <definedName name="_SCH_21101_21101">#REF!</definedName>
    <definedName name="_SCH_21201_129">#REF!</definedName>
    <definedName name="_SCH_21201_21201">#REF!</definedName>
    <definedName name="_SCH_21201_21202">#REF!</definedName>
    <definedName name="_SCH_21301_129">#REF!</definedName>
    <definedName name="_SCH_21301_21301">#REF!</definedName>
    <definedName name="_SCH_21301_21302">#REF!</definedName>
    <definedName name="_SCH_21401_129">#REF!</definedName>
    <definedName name="_SCH_21401_21401">#REF!</definedName>
    <definedName name="_SCH_21401_21402">#REF!</definedName>
    <definedName name="_SCH_21401_21403">#REF!</definedName>
    <definedName name="_SCH_21401_21404">#REF!</definedName>
    <definedName name="_SCH_21501_129">#REF!</definedName>
    <definedName name="_SCH_21501_21501">#REF!</definedName>
    <definedName name="_SCH_21501_21503">#REF!</definedName>
    <definedName name="_SCH_21601_129">#REF!</definedName>
    <definedName name="_SCH_21601_21601">#REF!</definedName>
    <definedName name="_SCH_21601_21602">#REF!</definedName>
    <definedName name="_SCH_21601_21603">#REF!</definedName>
    <definedName name="_SCH_21601_21604">#REF!</definedName>
    <definedName name="_SCH_21601_21605">#REF!</definedName>
    <definedName name="_SCH_21601_21607">#REF!</definedName>
    <definedName name="_SCH_21601_21608">#REF!</definedName>
    <definedName name="_SCH_21601_21609">#REF!</definedName>
    <definedName name="_SCH_21601_21610">#REF!</definedName>
    <definedName name="_SCH_21601_21611">#REF!</definedName>
    <definedName name="_SCH_21701_129">#REF!</definedName>
    <definedName name="_SCH_21701_21701">#REF!</definedName>
    <definedName name="_SCH_21701_21702">#REF!</definedName>
    <definedName name="_SCH_21801_129">#REF!</definedName>
    <definedName name="_SCH_21801_21801">#REF!</definedName>
    <definedName name="_SCH_21901_129">#REF!</definedName>
    <definedName name="_SCH_21901_21901">#REF!</definedName>
    <definedName name="_SCH_22001_129">#REF!</definedName>
    <definedName name="_SCH_22001_22001">#REF!</definedName>
    <definedName name="_SCH_22001_22002">#REF!</definedName>
    <definedName name="_SCH_2201_129">#REF!</definedName>
    <definedName name="_SCH_2201_2201">#REF!</definedName>
    <definedName name="_SCH_2201_2202">#REF!</definedName>
    <definedName name="_SCH_2201_2205">#REF!</definedName>
    <definedName name="_SCH_2201_2206">#REF!</definedName>
    <definedName name="_SCH_22101_129">#REF!</definedName>
    <definedName name="_SCH_22101_22101">#REF!</definedName>
    <definedName name="_SCH_22101_22102">#REF!</definedName>
    <definedName name="_SCH_22101_22103">#REF!</definedName>
    <definedName name="_SCH_22201_129">#REF!</definedName>
    <definedName name="_SCH_22201_22201">#REF!</definedName>
    <definedName name="_SCH_22201_22202">#REF!</definedName>
    <definedName name="_SCH_22201_22203">#REF!</definedName>
    <definedName name="_SCH_22301_129">#REF!</definedName>
    <definedName name="_SCH_22301_22301">#REF!</definedName>
    <definedName name="_SCH_22301_22302">#REF!</definedName>
    <definedName name="_SCH_22301_22305">#REF!</definedName>
    <definedName name="_SCH_22301_22306">#REF!</definedName>
    <definedName name="_SCH_22301_22307">#REF!</definedName>
    <definedName name="_SCH_22501_129">#REF!</definedName>
    <definedName name="_SCH_22501_22501">#REF!</definedName>
    <definedName name="_SCH_22501_22503">#REF!</definedName>
    <definedName name="_SCH_22501_22504">#REF!</definedName>
    <definedName name="_SCH_22601_129">#REF!</definedName>
    <definedName name="_SCH_22601_22601">#REF!</definedName>
    <definedName name="_SCH_22701_129">#REF!</definedName>
    <definedName name="_SCH_22701_22701">#REF!</definedName>
    <definedName name="_SCH_22801_129">#REF!</definedName>
    <definedName name="_SCH_22801_22801">#REF!</definedName>
    <definedName name="_SCH_22801_22802">#REF!</definedName>
    <definedName name="_SCH_22801_22803">#REF!</definedName>
    <definedName name="_SCH_22801_22804">#REF!</definedName>
    <definedName name="_SCH_22801_22806">#REF!</definedName>
    <definedName name="_SCH_22801_22807">#REF!</definedName>
    <definedName name="_SCH_23001_129">#REF!</definedName>
    <definedName name="_SCH_23001_23001">#REF!</definedName>
    <definedName name="_SCH_23001_23002">#REF!</definedName>
    <definedName name="_SCH_2301_129">#REF!</definedName>
    <definedName name="_SCH_2301_2301">#REF!</definedName>
    <definedName name="_SCH_23201_129">#REF!</definedName>
    <definedName name="_SCH_23201_23201">#REF!</definedName>
    <definedName name="_SCH_23301_129">#REF!</definedName>
    <definedName name="_SCH_23301_23301">#REF!</definedName>
    <definedName name="_SCH_23301_23302">#REF!</definedName>
    <definedName name="_SCH_23301_23304">#REF!</definedName>
    <definedName name="_SCH_23301_23306">#REF!</definedName>
    <definedName name="_SCH_23301_23307">#REF!</definedName>
    <definedName name="_SCH_23401_129">#REF!</definedName>
    <definedName name="_SCH_23401_23401">#REF!</definedName>
    <definedName name="_SCH_23501_129">#REF!</definedName>
    <definedName name="_SCH_23501_23501">#REF!</definedName>
    <definedName name="_SCH_23501_23502">#REF!</definedName>
    <definedName name="_SCH_23501_23503">#REF!</definedName>
    <definedName name="_SCH_23601_129">#REF!</definedName>
    <definedName name="_SCH_23601_23601">#REF!</definedName>
    <definedName name="_SCH_23601_23602">#REF!</definedName>
    <definedName name="_SCH_23601_23603">#REF!</definedName>
    <definedName name="_SCH_23701_129">#REF!</definedName>
    <definedName name="_SCH_23701_23701">#REF!</definedName>
    <definedName name="_SCH_23701_23702">#REF!</definedName>
    <definedName name="_SCH_23701_23703">#REF!</definedName>
    <definedName name="_SCH_23801_129">#REF!</definedName>
    <definedName name="_SCH_23801_23801">#REF!</definedName>
    <definedName name="_SCH_23801_23802">#REF!</definedName>
    <definedName name="_SCH_23801_23803">#REF!</definedName>
    <definedName name="_SCH_23901_129">#REF!</definedName>
    <definedName name="_SCH_23901_23901">#REF!</definedName>
    <definedName name="_SCH_23901_23902">#REF!</definedName>
    <definedName name="_SCH_23901_23903">#REF!</definedName>
    <definedName name="_SCH_24001_129">#REF!</definedName>
    <definedName name="_SCH_24001_24001">#REF!</definedName>
    <definedName name="_SCH_24001_24002">#REF!</definedName>
    <definedName name="_SCH_24001_24003">#REF!</definedName>
    <definedName name="_SCH_2401_129">#REF!</definedName>
    <definedName name="_SCH_2401_2401">#REF!</definedName>
    <definedName name="_SCH_24101_129">#REF!</definedName>
    <definedName name="_SCH_24101_24101">#REF!</definedName>
    <definedName name="_SCH_24101_24102">#REF!</definedName>
    <definedName name="_SCH_24101_24103">#REF!</definedName>
    <definedName name="_SCH_24101_24105">#REF!</definedName>
    <definedName name="_SCH_24101_24106">#REF!</definedName>
    <definedName name="_SCH_24101_24107">#REF!</definedName>
    <definedName name="_SCH_24101_24108">#REF!</definedName>
    <definedName name="_SCH_24101_24109">#REF!</definedName>
    <definedName name="_SCH_24101_24110">#REF!</definedName>
    <definedName name="_SCH_24101_24111">#REF!</definedName>
    <definedName name="_SCH_24101_24112">#REF!</definedName>
    <definedName name="_SCH_24101_24113">#REF!</definedName>
    <definedName name="_SCH_24101_24114">#REF!</definedName>
    <definedName name="_SCH_24101_24115">#REF!</definedName>
    <definedName name="_SCH_24101_24116">#REF!</definedName>
    <definedName name="_SCH_24301_129">#REF!</definedName>
    <definedName name="_SCH_24301_24301">#REF!</definedName>
    <definedName name="_SCH_24401_129">#REF!</definedName>
    <definedName name="_SCH_24401_24401">#REF!</definedName>
    <definedName name="_SCH_24401_24402">#REF!</definedName>
    <definedName name="_SCH_24401_24404">#REF!</definedName>
    <definedName name="_SCH_24401_24405">#REF!</definedName>
    <definedName name="_SCH_24401_24406">#REF!</definedName>
    <definedName name="_SCH_24401_24414">#REF!</definedName>
    <definedName name="_SCH_24401_24415">#REF!</definedName>
    <definedName name="_SCH_24501_129">#REF!</definedName>
    <definedName name="_SCH_24501_24501">#REF!</definedName>
    <definedName name="_SCH_24501_24502">#REF!</definedName>
    <definedName name="_SCH_24501_24503">#REF!</definedName>
    <definedName name="_SCH_24501_24504">#REF!</definedName>
    <definedName name="_SCH_24601_129">#REF!</definedName>
    <definedName name="_SCH_24601_24601">#REF!</definedName>
    <definedName name="_SCH_24601_24602">#REF!</definedName>
    <definedName name="_SCH_24601_24603">#REF!</definedName>
    <definedName name="_SCH_24701_129">#REF!</definedName>
    <definedName name="_SCH_24701_24701">#REF!</definedName>
    <definedName name="_SCH_24701_24702">#REF!</definedName>
    <definedName name="_SCH_24701_24703">#REF!</definedName>
    <definedName name="_SCH_24701_24704">#REF!</definedName>
    <definedName name="_SCH_24701_24705">#REF!</definedName>
    <definedName name="_SCH_25001_129">#REF!</definedName>
    <definedName name="_SCH_25001_25001">#REF!</definedName>
    <definedName name="_SCH_2501_129">#REF!</definedName>
    <definedName name="_SCH_2501_2501">#REF!</definedName>
    <definedName name="_SCH_2501_2502">#REF!</definedName>
    <definedName name="_SCH_25101_129">#REF!</definedName>
    <definedName name="_SCH_25101_25101">#REF!</definedName>
    <definedName name="_SCH_25101_25102">#REF!</definedName>
    <definedName name="_SCH_25201_129">#REF!</definedName>
    <definedName name="_SCH_25201_25201">#REF!</definedName>
    <definedName name="_SCH_25201_25202">#REF!</definedName>
    <definedName name="_SCH_25201_25203">#REF!</definedName>
    <definedName name="_SCH_25201_25204">#REF!</definedName>
    <definedName name="_SCH_25201_25205">#REF!</definedName>
    <definedName name="_SCH_25201_25206">#REF!</definedName>
    <definedName name="_SCH_25201_25207">#REF!</definedName>
    <definedName name="_SCH_25201_25208">#REF!</definedName>
    <definedName name="_SCH_25301_129">#REF!</definedName>
    <definedName name="_SCH_25301_25301">#REF!</definedName>
    <definedName name="_SCH_25401_129">#REF!</definedName>
    <definedName name="_SCH_25401_25401">#REF!</definedName>
    <definedName name="_SCH_25501_129">#REF!</definedName>
    <definedName name="_SCH_25501_25501">#REF!</definedName>
    <definedName name="_SCH_25601_129">#REF!</definedName>
    <definedName name="_SCH_25601_25601">#REF!</definedName>
    <definedName name="_SCH_25701_129">#REF!</definedName>
    <definedName name="_SCH_25701_25701">#REF!</definedName>
    <definedName name="_SCH_25801_129">#REF!</definedName>
    <definedName name="_SCH_25801_25801">#REF!</definedName>
    <definedName name="_SCH_26001_129">#REF!</definedName>
    <definedName name="_SCH_26001_26001">#REF!</definedName>
    <definedName name="_SCH_26001_26002">#REF!</definedName>
    <definedName name="_SCH_2601_129">#REF!</definedName>
    <definedName name="_SCH_2601_2601">#REF!</definedName>
    <definedName name="_SCH_2601_2602">#REF!</definedName>
    <definedName name="_SCH_26101_129">#REF!</definedName>
    <definedName name="_SCH_26101_26101">#REF!</definedName>
    <definedName name="_SCH_26101_26102">#REF!</definedName>
    <definedName name="_SCH_26201_129">#REF!</definedName>
    <definedName name="_SCH_26201_26201">#REF!</definedName>
    <definedName name="_SCH_26301_129">#REF!</definedName>
    <definedName name="_SCH_26301_26301">#REF!</definedName>
    <definedName name="_SCH_26401_129">#REF!</definedName>
    <definedName name="_SCH_26401_26401">#REF!</definedName>
    <definedName name="_SCH_26501_129">#REF!</definedName>
    <definedName name="_SCH_26501_26501">#REF!</definedName>
    <definedName name="_SCH_26601_129">#REF!</definedName>
    <definedName name="_SCH_26601_26601">#REF!</definedName>
    <definedName name="_SCH_26601_26602">#REF!</definedName>
    <definedName name="_SCH_26601_26603">#REF!</definedName>
    <definedName name="_SCH_26601_26604">#REF!</definedName>
    <definedName name="_SCH_26601_26605">#REF!</definedName>
    <definedName name="_SCH_26901_">#REF!</definedName>
    <definedName name="_SCH_27001_">#REF!</definedName>
    <definedName name="_SCH_2701_129">#REF!</definedName>
    <definedName name="_SCH_2701_2701">#REF!</definedName>
    <definedName name="_SCH_27101_">#REF!</definedName>
    <definedName name="_SCH_27501_">#REF!</definedName>
    <definedName name="_SCH_27601_">#REF!</definedName>
    <definedName name="_SCH_28001_">#REF!</definedName>
    <definedName name="_SCH_2801_129">#REF!</definedName>
    <definedName name="_SCH_2801_2801">#REF!</definedName>
    <definedName name="_SCH_2801_2802">#REF!</definedName>
    <definedName name="_SCH_2801_2803">#REF!</definedName>
    <definedName name="_SCH_2801_2804">#REF!</definedName>
    <definedName name="_SCH_2801_2805">#REF!</definedName>
    <definedName name="_SCH_2801_2806">#REF!</definedName>
    <definedName name="_SCH_2801_2807">#REF!</definedName>
    <definedName name="_SCH_28101_">#REF!</definedName>
    <definedName name="_SCH_2901_129">#REF!</definedName>
    <definedName name="_SCH_2901_2901">#REF!</definedName>
    <definedName name="_SCH_2901_2902">#REF!</definedName>
    <definedName name="_SCH_3001_129">#REF!</definedName>
    <definedName name="_SCH_3001_3001">#REF!</definedName>
    <definedName name="_SCH_3001_3002">#REF!</definedName>
    <definedName name="_SCH_3001_3003">#REF!</definedName>
    <definedName name="_SCH_3001_3004">#REF!</definedName>
    <definedName name="_SCH_3001_3005">#REF!</definedName>
    <definedName name="_SCH_3001_3007">#REF!</definedName>
    <definedName name="_SCH_3001_3008">#REF!</definedName>
    <definedName name="_SCH_3001_3009">#REF!</definedName>
    <definedName name="_SCH_3001_3010">#REF!</definedName>
    <definedName name="_SCH_3001_3011">#REF!</definedName>
    <definedName name="_SCH_302_">#REF!</definedName>
    <definedName name="_SCH_303_">#REF!</definedName>
    <definedName name="_SCH_307_">#REF!</definedName>
    <definedName name="_SCH_30701_129">#REF!</definedName>
    <definedName name="_SCH_30701_30701">#REF!</definedName>
    <definedName name="_SCH_310_">#REF!</definedName>
    <definedName name="_SCH_31001_129">#REF!</definedName>
    <definedName name="_SCH_31001_31001">#REF!</definedName>
    <definedName name="_SCH_31001_31002">#REF!</definedName>
    <definedName name="_SCH_31001_31003">#REF!</definedName>
    <definedName name="_SCH_31001_31004">#REF!</definedName>
    <definedName name="_SCH_3101_129">#REF!</definedName>
    <definedName name="_SCH_3101_3101">#REF!</definedName>
    <definedName name="_SCH_3101_3102">#REF!</definedName>
    <definedName name="_SCH_3101_3103">#REF!</definedName>
    <definedName name="_SCH_311_">#REF!</definedName>
    <definedName name="_SCH_312_">#REF!</definedName>
    <definedName name="_SCH_313_">#REF!</definedName>
    <definedName name="_SCH_31301_129">#REF!</definedName>
    <definedName name="_SCH_31301_31301">#REF!</definedName>
    <definedName name="_SCH_314_">#REF!</definedName>
    <definedName name="_SCH_31401_129">#REF!</definedName>
    <definedName name="_SCH_31401_31401">#REF!</definedName>
    <definedName name="_SCH_315_">#REF!</definedName>
    <definedName name="_SCH_31501_129">#REF!</definedName>
    <definedName name="_SCH_31501_31501">#REF!</definedName>
    <definedName name="_SCH_316_">#REF!</definedName>
    <definedName name="_SCH_31601_129">#REF!</definedName>
    <definedName name="_SCH_31601_31601">#REF!</definedName>
    <definedName name="_SCH_317_">#REF!</definedName>
    <definedName name="_SCH_31701_129">#REF!</definedName>
    <definedName name="_SCH_31701_31701">#REF!</definedName>
    <definedName name="_SCH_318_">#REF!</definedName>
    <definedName name="_SCH_31801_129">#REF!</definedName>
    <definedName name="_SCH_31801_31801">#REF!</definedName>
    <definedName name="_SCH_319_">#REF!</definedName>
    <definedName name="_SCH_31901_129">#REF!</definedName>
    <definedName name="_SCH_31901_31901">#REF!</definedName>
    <definedName name="_SCH_32001_129">#REF!</definedName>
    <definedName name="_SCH_32001_32001">#REF!</definedName>
    <definedName name="_SCH_3201_129">#REF!</definedName>
    <definedName name="_SCH_3201_3201">#REF!</definedName>
    <definedName name="_SCH_3201_3202">#REF!</definedName>
    <definedName name="_SCH_321_">#REF!</definedName>
    <definedName name="_SCH_32101_129">#REF!</definedName>
    <definedName name="_SCH_32101_32101">#REF!</definedName>
    <definedName name="_SCH_322_">#REF!</definedName>
    <definedName name="_SCH_32201_129">#REF!</definedName>
    <definedName name="_SCH_32201_32201">#REF!</definedName>
    <definedName name="_SCH_323_">#REF!</definedName>
    <definedName name="_SCH_32301_129">#REF!</definedName>
    <definedName name="_SCH_32301_32301">#REF!</definedName>
    <definedName name="_SCH_324_">#REF!</definedName>
    <definedName name="_SCH_32401_129">#REF!</definedName>
    <definedName name="_SCH_32401_32401">#REF!</definedName>
    <definedName name="_SCH_32401_32402">#REF!</definedName>
    <definedName name="_SCH_325_">#REF!</definedName>
    <definedName name="_SCH_32501_129">#REF!</definedName>
    <definedName name="_SCH_32501_32501">#REF!</definedName>
    <definedName name="_SCH_32601_129">#REF!</definedName>
    <definedName name="_SCH_32601_32601">#REF!</definedName>
    <definedName name="_SCH_32701_129">#REF!</definedName>
    <definedName name="_SCH_32701_32701">#REF!</definedName>
    <definedName name="_SCH_32701_32702">#REF!</definedName>
    <definedName name="_SCH_32701_32703">#REF!</definedName>
    <definedName name="_SCH_32701_32704">#REF!</definedName>
    <definedName name="_SCH_32801_129">#REF!</definedName>
    <definedName name="_SCH_32801_32801">#REF!</definedName>
    <definedName name="_SCH_32901_129">#REF!</definedName>
    <definedName name="_SCH_32901_32901">#REF!</definedName>
    <definedName name="_SCH_33001_129">#REF!</definedName>
    <definedName name="_SCH_33001_33001">#REF!</definedName>
    <definedName name="_SCH_3301_129">#REF!</definedName>
    <definedName name="_SCH_3301_3301">#REF!</definedName>
    <definedName name="_SCH_3301_3302">#REF!</definedName>
    <definedName name="_SCH_3301_3303">#REF!</definedName>
    <definedName name="_SCH_3301_3304">#REF!</definedName>
    <definedName name="_SCH_3301_3305">#REF!</definedName>
    <definedName name="_SCH_3301_3306">#REF!</definedName>
    <definedName name="_SCH_3301_3307">#REF!</definedName>
    <definedName name="_SCH_3301_3308">#REF!</definedName>
    <definedName name="_SCH_33101_129">#REF!</definedName>
    <definedName name="_SCH_33101_33101">#REF!</definedName>
    <definedName name="_SCH_33301_129">#REF!</definedName>
    <definedName name="_SCH_33301_33301">#REF!</definedName>
    <definedName name="_SCH_33301_33302">#REF!</definedName>
    <definedName name="_SCH_33401_129">#REF!</definedName>
    <definedName name="_SCH_33401_33401">#REF!</definedName>
    <definedName name="_SCH_33501_129">#REF!</definedName>
    <definedName name="_SCH_33501_33501">#REF!</definedName>
    <definedName name="_SCH_33501_33502">#REF!</definedName>
    <definedName name="_SCH_33801_129">#REF!</definedName>
    <definedName name="_SCH_33801_33801">#REF!</definedName>
    <definedName name="_SCH_33801_33802">#REF!</definedName>
    <definedName name="_SCH_3401_129">#REF!</definedName>
    <definedName name="_SCH_3401_3401">#REF!</definedName>
    <definedName name="_SCH_3401_3402">#REF!</definedName>
    <definedName name="_SCH_34101_129">#REF!</definedName>
    <definedName name="_SCH_34101_34101">#REF!</definedName>
    <definedName name="_SCH_34101_34102">#REF!</definedName>
    <definedName name="_SCH_34101_34103">#REF!</definedName>
    <definedName name="_SCH_34101_34104">#REF!</definedName>
    <definedName name="_SCH_34101_34105">#REF!</definedName>
    <definedName name="_SCH_34201_129">#REF!</definedName>
    <definedName name="_SCH_34201_34201">#REF!</definedName>
    <definedName name="_SCH_34301_129">#REF!</definedName>
    <definedName name="_SCH_34301_34301">#REF!</definedName>
    <definedName name="_SCH_34401_129">#REF!</definedName>
    <definedName name="_SCH_34401_34401">#REF!</definedName>
    <definedName name="_SCH_34501_129">#REF!</definedName>
    <definedName name="_SCH_34501_34501">#REF!</definedName>
    <definedName name="_SCH_34501_34502">#REF!</definedName>
    <definedName name="_SCH_34601_129">#REF!</definedName>
    <definedName name="_SCH_34601_34601">#REF!</definedName>
    <definedName name="_SCH_34701_129">#REF!</definedName>
    <definedName name="_SCH_34701_34701">#REF!</definedName>
    <definedName name="_SCH_34701_34702">#REF!</definedName>
    <definedName name="_SCH_34701_34703">#REF!</definedName>
    <definedName name="_SCH_34701_34704">#REF!</definedName>
    <definedName name="_SCH_34801_129">#REF!</definedName>
    <definedName name="_SCH_34801_34801">#REF!</definedName>
    <definedName name="_SCH_34801_34802">#REF!</definedName>
    <definedName name="_SCH_34801_34803">#REF!</definedName>
    <definedName name="_SCH_3501_129">#REF!</definedName>
    <definedName name="_SCH_3501_3501">#REF!</definedName>
    <definedName name="_SCH_3501_3505">#REF!</definedName>
    <definedName name="_SCH_3501_3508">#REF!</definedName>
    <definedName name="_SCH_3501_3509">#REF!</definedName>
    <definedName name="_SCH_3501_3510">#REF!</definedName>
    <definedName name="_SCH_3501_3512">#REF!</definedName>
    <definedName name="_SCH_3501_3514">#REF!</definedName>
    <definedName name="_SCH_3501_3516">#REF!</definedName>
    <definedName name="_SCH_3501_3517">#REF!</definedName>
    <definedName name="_SCH_3501_3518">#REF!</definedName>
    <definedName name="_SCH_3501_3519">#REF!</definedName>
    <definedName name="_SCH_3501_3520">#REF!</definedName>
    <definedName name="_SCH_3501_3521">#REF!</definedName>
    <definedName name="_SCH_3501_3522">#REF!</definedName>
    <definedName name="_SCH_3501_3523">#REF!</definedName>
    <definedName name="_SCH_3501_3524">#REF!</definedName>
    <definedName name="_SCH_3501_3525">#REF!</definedName>
    <definedName name="_SCH_3501_3526">#REF!</definedName>
    <definedName name="_SCH_35301_129">#REF!</definedName>
    <definedName name="_SCH_35301_35301">#REF!</definedName>
    <definedName name="_SCH_35301_35302">#REF!</definedName>
    <definedName name="_SCH_35301_35303">#REF!</definedName>
    <definedName name="_SCH_35301_35304">#REF!</definedName>
    <definedName name="_SCH_35301_35305">#REF!</definedName>
    <definedName name="_SCH_35401_129">#REF!</definedName>
    <definedName name="_SCH_35401_35401">#REF!</definedName>
    <definedName name="_SCH_35401_35402">#REF!</definedName>
    <definedName name="_SCH_35401_35403">#REF!</definedName>
    <definedName name="_SCH_35501_129">#REF!</definedName>
    <definedName name="_SCH_35501_35501">#REF!</definedName>
    <definedName name="_SCH_35501_35502">#REF!</definedName>
    <definedName name="_SCH_35501_35503">#REF!</definedName>
    <definedName name="_SCH_35501_35504">#REF!</definedName>
    <definedName name="_SCH_35501_35505">#REF!</definedName>
    <definedName name="_SCH_35501_35506">#REF!</definedName>
    <definedName name="_SCH_35501_35507">#REF!</definedName>
    <definedName name="_SCH_35601_129">#REF!</definedName>
    <definedName name="_SCH_35601_35601">#REF!</definedName>
    <definedName name="_SCH_35701_129">#REF!</definedName>
    <definedName name="_SCH_35701_35701">#REF!</definedName>
    <definedName name="_SCH_35801_129">#REF!</definedName>
    <definedName name="_SCH_35801_35801">#REF!</definedName>
    <definedName name="_SCH_3601_129">#REF!</definedName>
    <definedName name="_SCH_3601_3601">#REF!</definedName>
    <definedName name="_SCH_3601_3602">#REF!</definedName>
    <definedName name="_SCH_3601_3603">#REF!</definedName>
    <definedName name="_SCH_3601_3604">#REF!</definedName>
    <definedName name="_SCH_3601_3605">#REF!</definedName>
    <definedName name="_SCH_3601_3606">#REF!</definedName>
    <definedName name="_SCH_36901_129">#REF!</definedName>
    <definedName name="_SCH_36901_36901">#REF!</definedName>
    <definedName name="_SCH_37001_129">#REF!</definedName>
    <definedName name="_SCH_37001_37001">#REF!</definedName>
    <definedName name="_SCH_3701_129">#REF!</definedName>
    <definedName name="_SCH_3701_3701">#REF!</definedName>
    <definedName name="_SCH_37201_129">#REF!</definedName>
    <definedName name="_SCH_37201_37201">#REF!</definedName>
    <definedName name="_SCH_37201_37202">#REF!</definedName>
    <definedName name="_SCH_37201_37203">#REF!</definedName>
    <definedName name="_SCH_37201_37204">#REF!</definedName>
    <definedName name="_SCH_37201_37205">#REF!</definedName>
    <definedName name="_SCH_37201_37206">#REF!</definedName>
    <definedName name="_SCH_37201_37207">#REF!</definedName>
    <definedName name="_SCH_37401_129">#REF!</definedName>
    <definedName name="_SCH_37401_37401">#REF!</definedName>
    <definedName name="_SCH_37501_129">#REF!</definedName>
    <definedName name="_SCH_37501_37501">#REF!</definedName>
    <definedName name="_SCH_37501_37502">#REF!</definedName>
    <definedName name="_SCH_37501_37503">#REF!</definedName>
    <definedName name="_SCH_37501_37504">#REF!</definedName>
    <definedName name="_SCH_37501_37505">#REF!</definedName>
    <definedName name="_SCH_37501_37506">#REF!</definedName>
    <definedName name="_SCH_37501_37507">#REF!</definedName>
    <definedName name="_SCH_37601_129">#REF!</definedName>
    <definedName name="_SCH_37601_37601">#REF!</definedName>
    <definedName name="_SCH_37701_129">#REF!</definedName>
    <definedName name="_SCH_37701_37701">#REF!</definedName>
    <definedName name="_SCH_37701_37702">#REF!</definedName>
    <definedName name="_SCH_37701_37703">#REF!</definedName>
    <definedName name="_SCH_37701_37704">#REF!</definedName>
    <definedName name="_SCH_37701_37705">#REF!</definedName>
    <definedName name="_SCH_37701_37706">#REF!</definedName>
    <definedName name="_SCH_37701_37707">#REF!</definedName>
    <definedName name="_SCH_37801_129">#REF!</definedName>
    <definedName name="_SCH_37801_37801">#REF!</definedName>
    <definedName name="_SCH_37901_129">#REF!</definedName>
    <definedName name="_SCH_37901_37901">#REF!</definedName>
    <definedName name="_SCH_38001_129">#REF!</definedName>
    <definedName name="_SCH_38001_38001">#REF!</definedName>
    <definedName name="_SCH_38001_38002">#REF!</definedName>
    <definedName name="_SCH_38001_38003">#REF!</definedName>
    <definedName name="_SCH_3801_129">#REF!</definedName>
    <definedName name="_SCH_3801_3801">#REF!</definedName>
    <definedName name="_SCH_3801_3802">#REF!</definedName>
    <definedName name="_SCH_3801_3803">#REF!</definedName>
    <definedName name="_SCH_3801_3804">#REF!</definedName>
    <definedName name="_SCH_3801_3805">#REF!</definedName>
    <definedName name="_SCH_38101_129">#REF!</definedName>
    <definedName name="_SCH_38101_38101">#REF!</definedName>
    <definedName name="_SCH_38201_129">#REF!</definedName>
    <definedName name="_SCH_38201_38201">#REF!</definedName>
    <definedName name="_SCH_38201_38202">#REF!</definedName>
    <definedName name="_SCH_38301_129">#REF!</definedName>
    <definedName name="_SCH_38301_38301">#REF!</definedName>
    <definedName name="_SCH_38301_38302">#REF!</definedName>
    <definedName name="_SCH_38401_129">#REF!</definedName>
    <definedName name="_SCH_38401_38401">#REF!</definedName>
    <definedName name="_SCH_38501_129">#REF!</definedName>
    <definedName name="_SCH_38501_38501">#REF!</definedName>
    <definedName name="_SCH_38701_129">#REF!</definedName>
    <definedName name="_SCH_38701_38701">#REF!</definedName>
    <definedName name="_SCH_38701_38702">#REF!</definedName>
    <definedName name="_SCH_38701_38703">#REF!</definedName>
    <definedName name="_SCH_38701_38704">#REF!</definedName>
    <definedName name="_SCH_38801_129">#REF!</definedName>
    <definedName name="_SCH_38801_38801">#REF!</definedName>
    <definedName name="_SCH_38801_38802">#REF!</definedName>
    <definedName name="_SCH_38801_38803">#REF!</definedName>
    <definedName name="_SCH_38801_38804">#REF!</definedName>
    <definedName name="_SCH_38901_129">#REF!</definedName>
    <definedName name="_SCH_38901_38901">#REF!</definedName>
    <definedName name="_SCH_3901_129">#REF!</definedName>
    <definedName name="_SCH_3901_3901">#REF!</definedName>
    <definedName name="_SCH_39101_129">#REF!</definedName>
    <definedName name="_SCH_39101_39101">#REF!</definedName>
    <definedName name="_SCH_39301_129">#REF!</definedName>
    <definedName name="_SCH_39301_39301">#REF!</definedName>
    <definedName name="_SCH_39301_39302">#REF!</definedName>
    <definedName name="_SCH_39401_129">#REF!</definedName>
    <definedName name="_SCH_39401_39401">#REF!</definedName>
    <definedName name="_SCH_39401_39402">#REF!</definedName>
    <definedName name="_SCH_39501_129">#REF!</definedName>
    <definedName name="_SCH_39501_39501">#REF!</definedName>
    <definedName name="_SCH_39501_39502">#REF!</definedName>
    <definedName name="_SCH_39601_129">#REF!</definedName>
    <definedName name="_SCH_39601_39601">#REF!</definedName>
    <definedName name="_SCH_39601_39602">#REF!</definedName>
    <definedName name="_SCH_4001_129">#REF!</definedName>
    <definedName name="_SCH_4001_4001">#REF!</definedName>
    <definedName name="_SCH_4001_4002">#REF!</definedName>
    <definedName name="_SCH_402_">#REF!</definedName>
    <definedName name="_SCH_403_">#REF!</definedName>
    <definedName name="_SCH_405_">#REF!</definedName>
    <definedName name="_SCH_41001_129">#REF!</definedName>
    <definedName name="_SCH_41001_41001">#REF!</definedName>
    <definedName name="_SCH_41001_41002">#REF!</definedName>
    <definedName name="_SCH_41001_41003">#REF!</definedName>
    <definedName name="_SCH_41001_41004">#REF!</definedName>
    <definedName name="_SCH_4101_129">#REF!</definedName>
    <definedName name="_SCH_4101_4101">#REF!</definedName>
    <definedName name="_SCH_41101_129">#REF!</definedName>
    <definedName name="_SCH_41101_41101">#REF!</definedName>
    <definedName name="_SCH_41201_129">#REF!</definedName>
    <definedName name="_SCH_41201_41201">#REF!</definedName>
    <definedName name="_SCH_41301_129">#REF!</definedName>
    <definedName name="_SCH_41301_41301">#REF!</definedName>
    <definedName name="_SCH_41401_129">#REF!</definedName>
    <definedName name="_SCH_41401_41401">#REF!</definedName>
    <definedName name="_SCH_41501_129">#REF!</definedName>
    <definedName name="_SCH_41501_41501">#REF!</definedName>
    <definedName name="_SCH_41601_129">#REF!</definedName>
    <definedName name="_SCH_41601_41601">#REF!</definedName>
    <definedName name="_SCH_41601_41602">#REF!</definedName>
    <definedName name="_SCH_41801_129">#REF!</definedName>
    <definedName name="_SCH_41801_41801">#REF!</definedName>
    <definedName name="_SCH_42001_129">#REF!</definedName>
    <definedName name="_SCH_42001_42001">#REF!</definedName>
    <definedName name="_SCH_42001_42002">#REF!</definedName>
    <definedName name="_SCH_42001_42003">#REF!</definedName>
    <definedName name="_SCH_42001_42004">#REF!</definedName>
    <definedName name="_SCH_42001_42005">#REF!</definedName>
    <definedName name="_SCH_42001_42009">#REF!</definedName>
    <definedName name="_SCH_42001_42010">#REF!</definedName>
    <definedName name="_SCH_42001_42011">#REF!</definedName>
    <definedName name="_SCH_42001_42012">#REF!</definedName>
    <definedName name="_SCH_42001_42013">#REF!</definedName>
    <definedName name="_SCH_42001_42014">#REF!</definedName>
    <definedName name="_SCH_4201_129">#REF!</definedName>
    <definedName name="_SCH_4201_4201">#REF!</definedName>
    <definedName name="_SCH_4201_4202">#REF!</definedName>
    <definedName name="_SCH_42201_129">#REF!</definedName>
    <definedName name="_SCH_42201_42201">#REF!</definedName>
    <definedName name="_SCH_42201_42202">#REF!</definedName>
    <definedName name="_SCH_42301_129">#REF!</definedName>
    <definedName name="_SCH_42301_42301">#REF!</definedName>
    <definedName name="_SCH_42301_42302">#REF!</definedName>
    <definedName name="_SCH_42301_42303">#REF!</definedName>
    <definedName name="_SCH_42601_129">#REF!</definedName>
    <definedName name="_SCH_42601_42601">#REF!</definedName>
    <definedName name="_SCH_42701_129">#REF!</definedName>
    <definedName name="_SCH_42701_42701">#REF!</definedName>
    <definedName name="_SCH_42801_129">#REF!</definedName>
    <definedName name="_SCH_42801_42801">#REF!</definedName>
    <definedName name="_SCH_42901_129">#REF!</definedName>
    <definedName name="_SCH_42901_42901">#REF!</definedName>
    <definedName name="_SCH_42901_42902">#REF!</definedName>
    <definedName name="_SCH_42901_42903">#REF!</definedName>
    <definedName name="_SCH_42901_42904">#REF!</definedName>
    <definedName name="_SCH_42901_42905">#REF!</definedName>
    <definedName name="_SCH_42901_42906">#REF!</definedName>
    <definedName name="_SCH_42901_42907">#REF!</definedName>
    <definedName name="_SCH_42901_42908">#REF!</definedName>
    <definedName name="_SCH_42901_42909">#REF!</definedName>
    <definedName name="_SCH_43001_129">#REF!</definedName>
    <definedName name="_SCH_43001_43001">#REF!</definedName>
    <definedName name="_SCH_43001_43002">#REF!</definedName>
    <definedName name="_SCH_43001_43003">#REF!</definedName>
    <definedName name="_SCH_43001_43004">#REF!</definedName>
    <definedName name="_SCH_43001_43005">#REF!</definedName>
    <definedName name="_SCH_43001_43006">#REF!</definedName>
    <definedName name="_SCH_4301_129">#REF!</definedName>
    <definedName name="_SCH_4301_4301">#REF!</definedName>
    <definedName name="_SCH_4301_4302">#REF!</definedName>
    <definedName name="_SCH_43101_129">#REF!</definedName>
    <definedName name="_SCH_43101_43101">#REF!</definedName>
    <definedName name="_SCH_43201_129">#REF!</definedName>
    <definedName name="_SCH_43201_43201">#REF!</definedName>
    <definedName name="_SCH_43301_129">#REF!</definedName>
    <definedName name="_SCH_43301_43301">#REF!</definedName>
    <definedName name="_SCH_43401_129">#REF!</definedName>
    <definedName name="_SCH_43401_43401">#REF!</definedName>
    <definedName name="_SCH_43501_129">#REF!</definedName>
    <definedName name="_SCH_43501_43501">#REF!</definedName>
    <definedName name="_SCH_43501_43502">#REF!</definedName>
    <definedName name="_SCH_43501_43503">#REF!</definedName>
    <definedName name="_SCH_43501_43504">#REF!</definedName>
    <definedName name="_SCH_43501_43505">#REF!</definedName>
    <definedName name="_SCH_43601_129">#REF!</definedName>
    <definedName name="_SCH_43601_43601">#REF!</definedName>
    <definedName name="_SCH_43701_129">#REF!</definedName>
    <definedName name="_SCH_43701_43701">#REF!</definedName>
    <definedName name="_SCH_43801_129">#REF!</definedName>
    <definedName name="_SCH_43801_43801">#REF!</definedName>
    <definedName name="_SCH_43901_129">#REF!</definedName>
    <definedName name="_SCH_43901_43901">#REF!</definedName>
    <definedName name="_SCH_44001_129">#REF!</definedName>
    <definedName name="_SCH_44001_44001">#REF!</definedName>
    <definedName name="_SCH_4401_129">#REF!</definedName>
    <definedName name="_SCH_4401_4401">#REF!</definedName>
    <definedName name="_SCH_4401_4402">#REF!</definedName>
    <definedName name="_SCH_4401_4405">#REF!</definedName>
    <definedName name="_SCH_4401_4406">#REF!</definedName>
    <definedName name="_SCH_4401_4407">#REF!</definedName>
    <definedName name="_SCH_4401_4408">#REF!</definedName>
    <definedName name="_SCH_4401_4409">#REF!</definedName>
    <definedName name="_SCH_4401_4410">#REF!</definedName>
    <definedName name="_SCH_4401_4411">#REF!</definedName>
    <definedName name="_SCH_44101_129">#REF!</definedName>
    <definedName name="_SCH_44101_44101">#REF!</definedName>
    <definedName name="_SCH_44101_44102">#REF!</definedName>
    <definedName name="_SCH_44101_44103">#REF!</definedName>
    <definedName name="_SCH_44101_44104">#REF!</definedName>
    <definedName name="_SCH_44101_44105">#REF!</definedName>
    <definedName name="_SCH_44101_44106">#REF!</definedName>
    <definedName name="_SCH_44201_129">#REF!</definedName>
    <definedName name="_SCH_44201_44201">#REF!</definedName>
    <definedName name="_SCH_44301_129">#REF!</definedName>
    <definedName name="_SCH_44301_44301">#REF!</definedName>
    <definedName name="_SCH_44301_44302">#REF!</definedName>
    <definedName name="_SCH_44401_129">#REF!</definedName>
    <definedName name="_SCH_44401_44401">#REF!</definedName>
    <definedName name="_SCH_44401_44402">#REF!</definedName>
    <definedName name="_SCH_44701_129">#REF!</definedName>
    <definedName name="_SCH_44701_44701">#REF!</definedName>
    <definedName name="_SCH_44801_129">#REF!</definedName>
    <definedName name="_SCH_44801_44801">#REF!</definedName>
    <definedName name="_SCH_44801_44802">#REF!</definedName>
    <definedName name="_SCH_44901_129">#REF!</definedName>
    <definedName name="_SCH_44901_44901">#REF!</definedName>
    <definedName name="_SCH_44901_44902">#REF!</definedName>
    <definedName name="_SCH_45001_129">#REF!</definedName>
    <definedName name="_SCH_45001_45001">#REF!</definedName>
    <definedName name="_SCH_4501_129">#REF!</definedName>
    <definedName name="_SCH_4501_4501">#REF!</definedName>
    <definedName name="_SCH_4501_4502">#REF!</definedName>
    <definedName name="_SCH_4501_4503">#REF!</definedName>
    <definedName name="_SCH_4501_4504">#REF!</definedName>
    <definedName name="_SCH_45901_129">#REF!</definedName>
    <definedName name="_SCH_45901_45901">#REF!</definedName>
    <definedName name="_SCH_46001_129">#REF!</definedName>
    <definedName name="_SCH_46001_46001">#REF!</definedName>
    <definedName name="_SCH_46001_46002">#REF!</definedName>
    <definedName name="_SCH_4601_129">#REF!</definedName>
    <definedName name="_SCH_4601_4601">#REF!</definedName>
    <definedName name="_SCH_4601_4602">#REF!</definedName>
    <definedName name="_SCH_4601_4603">#REF!</definedName>
    <definedName name="_SCH_46201_129">#REF!</definedName>
    <definedName name="_SCH_46201_46201">#REF!</definedName>
    <definedName name="_SCH_46201_46202">#REF!</definedName>
    <definedName name="_SCH_46201_46203">#REF!</definedName>
    <definedName name="_SCH_46301_129">#REF!</definedName>
    <definedName name="_SCH_46301_46301">#REF!</definedName>
    <definedName name="_SCH_46401_129">#REF!</definedName>
    <definedName name="_SCH_46401_46401">#REF!</definedName>
    <definedName name="_SCH_46501_129">#REF!</definedName>
    <definedName name="_SCH_46501_46501">#REF!</definedName>
    <definedName name="_SCH_46601_129">#REF!</definedName>
    <definedName name="_SCH_46601_46601">#REF!</definedName>
    <definedName name="_SCH_46701_129">#REF!</definedName>
    <definedName name="_SCH_46701_46701">#REF!</definedName>
    <definedName name="_SCH_46801_129">#REF!</definedName>
    <definedName name="_SCH_46801_46801">#REF!</definedName>
    <definedName name="_SCH_46801_46802">#REF!</definedName>
    <definedName name="_SCH_46901_129">#REF!</definedName>
    <definedName name="_SCH_46901_46901">#REF!</definedName>
    <definedName name="_SCH_46901_46902">#REF!</definedName>
    <definedName name="_SCH_46901_46903">#REF!</definedName>
    <definedName name="_SCH_46901_46904">#REF!</definedName>
    <definedName name="_SCH_46901_46905">#REF!</definedName>
    <definedName name="_SCH_46901_46906">#REF!</definedName>
    <definedName name="_SCH_46901_46907">#REF!</definedName>
    <definedName name="_SCH_4701_129">#REF!</definedName>
    <definedName name="_SCH_4701_4701">#REF!</definedName>
    <definedName name="_SCH_4701_4702">#REF!</definedName>
    <definedName name="_SCH_4701_4703">#REF!</definedName>
    <definedName name="_SCH_4801_129">#REF!</definedName>
    <definedName name="_SCH_4801_4801">#REF!</definedName>
    <definedName name="_SCH_4801_4802">#REF!</definedName>
    <definedName name="_SCH_4801_4803">#REF!</definedName>
    <definedName name="_SCH_48401_129">#REF!</definedName>
    <definedName name="_SCH_48401_48401">#REF!</definedName>
    <definedName name="_SCH_48401_48402">#REF!</definedName>
    <definedName name="_SCH_48401_48403">#REF!</definedName>
    <definedName name="_SCH_48401_48404">#REF!</definedName>
    <definedName name="_SCH_48401_48405">#REF!</definedName>
    <definedName name="_SCH_48401_48406">#REF!</definedName>
    <definedName name="_SCH_48401_48407">#REF!</definedName>
    <definedName name="_SCH_48501_129">#REF!</definedName>
    <definedName name="_SCH_48501_48501">#REF!</definedName>
    <definedName name="_SCH_48501_48502">#REF!</definedName>
    <definedName name="_SCH_48501_48503">#REF!</definedName>
    <definedName name="_SCH_48601_129">#REF!</definedName>
    <definedName name="_SCH_48601_48601">#REF!</definedName>
    <definedName name="_SCH_48601_48602">#REF!</definedName>
    <definedName name="_SCH_48701_129">#REF!</definedName>
    <definedName name="_SCH_48701_48701">#REF!</definedName>
    <definedName name="_SCH_48701_48702">#REF!</definedName>
    <definedName name="_SCH_48801_129">#REF!</definedName>
    <definedName name="_SCH_48801_48801">#REF!</definedName>
    <definedName name="_SCH_48901_129">#REF!</definedName>
    <definedName name="_SCH_48901_48901">#REF!</definedName>
    <definedName name="_SCH_48901_48902">#REF!</definedName>
    <definedName name="_SCH_49001_129">#REF!</definedName>
    <definedName name="_SCH_49001_49001">#REF!</definedName>
    <definedName name="_SCH_49001_49002">#REF!</definedName>
    <definedName name="_SCH_49001_49003">#REF!</definedName>
    <definedName name="_SCH_49001_49004">#REF!</definedName>
    <definedName name="_SCH_4901_129">#REF!</definedName>
    <definedName name="_SCH_4901_4901">#REF!</definedName>
    <definedName name="_SCH_4901_4902">#REF!</definedName>
    <definedName name="_SCH_4901_4903">#REF!</definedName>
    <definedName name="_SCH_4901_4905">#REF!</definedName>
    <definedName name="_SCH_4901_4906">#REF!</definedName>
    <definedName name="_SCH_49101_129">#REF!</definedName>
    <definedName name="_SCH_49101_49101">#REF!</definedName>
    <definedName name="_SCH_49201_129">#REF!</definedName>
    <definedName name="_SCH_49201_49201">#REF!</definedName>
    <definedName name="_SCH_49301_129">#REF!</definedName>
    <definedName name="_SCH_49301_49301">#REF!</definedName>
    <definedName name="_SCH_49301_49302">#REF!</definedName>
    <definedName name="_SCH_49401_129">#REF!</definedName>
    <definedName name="_SCH_49401_49401">#REF!</definedName>
    <definedName name="_SCH_49401_49402">#REF!</definedName>
    <definedName name="_SCH_49401_49403">#REF!</definedName>
    <definedName name="_SCH_49501_129">#REF!</definedName>
    <definedName name="_SCH_49501_49501">#REF!</definedName>
    <definedName name="_SCH_49601_129">#REF!</definedName>
    <definedName name="_SCH_49601_49601">#REF!</definedName>
    <definedName name="_SCH_49601_49602">#REF!</definedName>
    <definedName name="_SCH_49701_129">#REF!</definedName>
    <definedName name="_SCH_49701_49701">#REF!</definedName>
    <definedName name="_SCH_49701_49702">#REF!</definedName>
    <definedName name="_SCH_49801_129">#REF!</definedName>
    <definedName name="_SCH_49801_49801">#REF!</definedName>
    <definedName name="_SCH_50001_129">#REF!</definedName>
    <definedName name="_SCH_50001_50001">#REF!</definedName>
    <definedName name="_SCH_5001_129">#REF!</definedName>
    <definedName name="_SCH_5001_5001">#REF!</definedName>
    <definedName name="_SCH_5001_5003">#REF!</definedName>
    <definedName name="_SCH_50101_129">#REF!</definedName>
    <definedName name="_SCH_50101_50101">#REF!</definedName>
    <definedName name="_SCH_50101_50102">#REF!</definedName>
    <definedName name="_SCH_502_">#REF!</definedName>
    <definedName name="_SCH_50201_129">#REF!</definedName>
    <definedName name="_SCH_50201_50201">#REF!</definedName>
    <definedName name="_SCH_50201_50202">#REF!</definedName>
    <definedName name="_SCH_50401_129">#REF!</definedName>
    <definedName name="_SCH_50401_50401">#REF!</definedName>
    <definedName name="_SCH_50501_129">#REF!</definedName>
    <definedName name="_SCH_50501_50501">#REF!</definedName>
    <definedName name="_SCH_50601_129">#REF!</definedName>
    <definedName name="_SCH_50601_50601">#REF!</definedName>
    <definedName name="_SCH_50701_129">#REF!</definedName>
    <definedName name="_SCH_50701_50701">#REF!</definedName>
    <definedName name="_SCH_51001_129">#REF!</definedName>
    <definedName name="_SCH_51001_51001">#REF!</definedName>
    <definedName name="_SCH_51001_51002">#REF!</definedName>
    <definedName name="_SCH_51001_51003">#REF!</definedName>
    <definedName name="_SCH_5101_129">#REF!</definedName>
    <definedName name="_SCH_5101_5101">#REF!</definedName>
    <definedName name="_SCH_5101_5102">#REF!</definedName>
    <definedName name="_SCH_5101_5103">#REF!</definedName>
    <definedName name="_SCH_5101_5104">#REF!</definedName>
    <definedName name="_SCH_5101_5105">#REF!</definedName>
    <definedName name="_SCH_5201_129">#REF!</definedName>
    <definedName name="_SCH_5201_5201">#REF!</definedName>
    <definedName name="_SCH_5301_129">#REF!</definedName>
    <definedName name="_SCH_5301_5301">#REF!</definedName>
    <definedName name="_SCH_5401_129">#REF!</definedName>
    <definedName name="_SCH_5401_5401">#REF!</definedName>
    <definedName name="_SCH_5501_129">#REF!</definedName>
    <definedName name="_SCH_5501_5501">#REF!</definedName>
    <definedName name="_SCH_5501_5502">#REF!</definedName>
    <definedName name="_SCH_5501_5503">#REF!</definedName>
    <definedName name="_SCH_5501_5504">#REF!</definedName>
    <definedName name="_SCH_5601_129">#REF!</definedName>
    <definedName name="_SCH_5601_5601">#REF!</definedName>
    <definedName name="_SCH_5601_5602">#REF!</definedName>
    <definedName name="_SCH_5601_5603">#REF!</definedName>
    <definedName name="_SCH_5701_129">#REF!</definedName>
    <definedName name="_SCH_5701_5701">#REF!</definedName>
    <definedName name="_SCH_5701_5702">#REF!</definedName>
    <definedName name="_SCH_5801_129">#REF!</definedName>
    <definedName name="_SCH_5801_5801">#REF!</definedName>
    <definedName name="_SCH_5801_5802">#REF!</definedName>
    <definedName name="_SCH_5801_5803">#REF!</definedName>
    <definedName name="_SCH_5801_5804">#REF!</definedName>
    <definedName name="_SCH_5801_5805">#REF!</definedName>
    <definedName name="_SCH_5801_5806">#REF!</definedName>
    <definedName name="_SCH_5801_5807">#REF!</definedName>
    <definedName name="_SCH_5801_5808">#REF!</definedName>
    <definedName name="_SCH_5801_5809">#REF!</definedName>
    <definedName name="_SCH_5801_5810">#REF!</definedName>
    <definedName name="_SCH_5801_5811">#REF!</definedName>
    <definedName name="_SCH_5801_5812">#REF!</definedName>
    <definedName name="_SCH_5801_5815">#REF!</definedName>
    <definedName name="_SCH_5901_129">#REF!</definedName>
    <definedName name="_SCH_5901_5901">#REF!</definedName>
    <definedName name="_SCH_5901_5902">#REF!</definedName>
    <definedName name="_SCH_5901_5903">#REF!</definedName>
    <definedName name="_SCH_5901_5904">#REF!</definedName>
    <definedName name="_SCH_5901_5905">#REF!</definedName>
    <definedName name="_SCH_5901_5906">#REF!</definedName>
    <definedName name="_SCH_5901_5907">#REF!</definedName>
    <definedName name="_SCH_5901_5908">#REF!</definedName>
    <definedName name="_SCH_5901_5909">#REF!</definedName>
    <definedName name="_SCH_5901_5912">#REF!</definedName>
    <definedName name="_SCH_5901_5913">#REF!</definedName>
    <definedName name="_SCH_5901_5917">#REF!</definedName>
    <definedName name="_SCH_5901_5918">#REF!</definedName>
    <definedName name="_SCH_5901_5919">#REF!</definedName>
    <definedName name="_SCH_6001_129">#REF!</definedName>
    <definedName name="_SCH_6001_6001">#REF!</definedName>
    <definedName name="_SCH_6001_6002">#REF!</definedName>
    <definedName name="_SCH_6001_6003">#REF!</definedName>
    <definedName name="_SCH_6001_6004">#REF!</definedName>
    <definedName name="_SCH_6001_6005">#REF!</definedName>
    <definedName name="_SCH_6001_6006">#REF!</definedName>
    <definedName name="_SCH_6001_6007">#REF!</definedName>
    <definedName name="_SCH_601_129">#REF!</definedName>
    <definedName name="_SCH_601_601">#REF!</definedName>
    <definedName name="_SCH_601_602">#REF!</definedName>
    <definedName name="_SCH_601_603">#REF!</definedName>
    <definedName name="_SCH_601_604">#REF!</definedName>
    <definedName name="_SCH_601_605">#REF!</definedName>
    <definedName name="_SCH_601_606">#REF!</definedName>
    <definedName name="_SCH_601_607">#REF!</definedName>
    <definedName name="_SCH_601_608">#REF!</definedName>
    <definedName name="_SCH_601_609">#REF!</definedName>
    <definedName name="_SCH_601_610">#REF!</definedName>
    <definedName name="_SCH_601_611">#REF!</definedName>
    <definedName name="_SCH_602_">#REF!</definedName>
    <definedName name="_SCH_603_">#REF!</definedName>
    <definedName name="_SCH_604_">#REF!</definedName>
    <definedName name="_SCH_607_">#REF!</definedName>
    <definedName name="_SCH_608_">#REF!</definedName>
    <definedName name="_SCH_609_">#REF!</definedName>
    <definedName name="_SCH_610_">#REF!</definedName>
    <definedName name="_SCH_6101_129">#REF!</definedName>
    <definedName name="_SCH_6101_6101">#REF!</definedName>
    <definedName name="_SCH_6101_6102">#REF!</definedName>
    <definedName name="_SCH_6101_6103">#REF!</definedName>
    <definedName name="_SCH_6101_6104">#REF!</definedName>
    <definedName name="_SCH_6101_6106">#REF!</definedName>
    <definedName name="_SCH_6101_6107">#REF!</definedName>
    <definedName name="_SCH_6101_6108">#REF!</definedName>
    <definedName name="_SCH_6101_6109">#REF!</definedName>
    <definedName name="_SCH_6101_6110">#REF!</definedName>
    <definedName name="_SCH_6101_6111">#REF!</definedName>
    <definedName name="_SCH_6101_6112">#REF!</definedName>
    <definedName name="_SCH_611_">#REF!</definedName>
    <definedName name="_SCH_612_">#REF!</definedName>
    <definedName name="_SCH_6201_129">#REF!</definedName>
    <definedName name="_SCH_6201_6201">#REF!</definedName>
    <definedName name="_SCH_6301_129">#REF!</definedName>
    <definedName name="_SCH_6301_6301">#REF!</definedName>
    <definedName name="_SCH_6301_6302">#REF!</definedName>
    <definedName name="_SCH_6301_6303">#REF!</definedName>
    <definedName name="_SCH_6301_6304">#REF!</definedName>
    <definedName name="_SCH_6301_6305">#REF!</definedName>
    <definedName name="_SCH_6301_6307">#REF!</definedName>
    <definedName name="_SCH_6301_6308">#REF!</definedName>
    <definedName name="_SCH_6401_129">#REF!</definedName>
    <definedName name="_SCH_6401_6401">#REF!</definedName>
    <definedName name="_SCH_6401_6402">#REF!</definedName>
    <definedName name="_SCH_6501_129">#REF!</definedName>
    <definedName name="_SCH_6501_6501">#REF!</definedName>
    <definedName name="_SCH_6501_6502">#REF!</definedName>
    <definedName name="_SCH_6501_6503">#REF!</definedName>
    <definedName name="_SCH_6501_6504">#REF!</definedName>
    <definedName name="_SCH_6501_6505">#REF!</definedName>
    <definedName name="_SCH_6501_6506">#REF!</definedName>
    <definedName name="_SCH_6501_6507">#REF!</definedName>
    <definedName name="_SCH_6501_6508">#REF!</definedName>
    <definedName name="_SCH_6501_6509">#REF!</definedName>
    <definedName name="_SCH_6501_6510">#REF!</definedName>
    <definedName name="_SCH_6502_">#REF!</definedName>
    <definedName name="_SCH_6601_129">#REF!</definedName>
    <definedName name="_SCH_6601_6601">#REF!</definedName>
    <definedName name="_SCH_6601_6602">#REF!</definedName>
    <definedName name="_SCH_6701_129">#REF!</definedName>
    <definedName name="_SCH_6701_6701">#REF!</definedName>
    <definedName name="_SCH_6701_6702">#REF!</definedName>
    <definedName name="_SCH_6801_129">#REF!</definedName>
    <definedName name="_SCH_6801_6801">#REF!</definedName>
    <definedName name="_SCH_6801_6802">#REF!</definedName>
    <definedName name="_SCH_6801_6803">#REF!</definedName>
    <definedName name="_SCH_6901_129">#REF!</definedName>
    <definedName name="_SCH_6901_6901">#REF!</definedName>
    <definedName name="_SCH_6901_6902">#REF!</definedName>
    <definedName name="_SCH_7001_129">#REF!</definedName>
    <definedName name="_SCH_7001_7001">#REF!</definedName>
    <definedName name="_SCH_701_129">#REF!</definedName>
    <definedName name="_SCH_701_701">#REF!</definedName>
    <definedName name="_SCH_701_702">#REF!</definedName>
    <definedName name="_SCH_701_703">#REF!</definedName>
    <definedName name="_SCH_701_704">#REF!</definedName>
    <definedName name="_SCH_701_705">#REF!</definedName>
    <definedName name="_SCH_702_">#REF!</definedName>
    <definedName name="_SCH_7101_129">#REF!</definedName>
    <definedName name="_SCH_7101_7101">#REF!</definedName>
    <definedName name="_SCH_7201_129">#REF!</definedName>
    <definedName name="_SCH_7201_7201">#REF!</definedName>
    <definedName name="_SCH_7301_129">#REF!</definedName>
    <definedName name="_SCH_7301_7301">#REF!</definedName>
    <definedName name="_SCH_7401_129">#REF!</definedName>
    <definedName name="_SCH_7401_7401">#REF!</definedName>
    <definedName name="_SCH_7401_7402">#REF!</definedName>
    <definedName name="_SCH_7401_7403">#REF!</definedName>
    <definedName name="_SCH_7401_7404">#REF!</definedName>
    <definedName name="_SCH_7401_7405">#REF!</definedName>
    <definedName name="_SCH_7401_7406">#REF!</definedName>
    <definedName name="_SCH_7401_7407">#REF!</definedName>
    <definedName name="_SCH_7401_7408">#REF!</definedName>
    <definedName name="_SCH_7401_7409">#REF!</definedName>
    <definedName name="_SCH_7401_7410">#REF!</definedName>
    <definedName name="_SCH_7401_7411">#REF!</definedName>
    <definedName name="_SCH_7401_7412">#REF!</definedName>
    <definedName name="_SCH_7401_7413">#REF!</definedName>
    <definedName name="_SCH_7401_7414">#REF!</definedName>
    <definedName name="_SCH_7401_7415">#REF!</definedName>
    <definedName name="_SCH_7401_7416">#REF!</definedName>
    <definedName name="_SCH_7401_7417">#REF!</definedName>
    <definedName name="_SCH_7401_7420">#REF!</definedName>
    <definedName name="_SCH_7403_">#REF!</definedName>
    <definedName name="_SCH_7501_129">#REF!</definedName>
    <definedName name="_SCH_7501_7501">#REF!</definedName>
    <definedName name="_SCH_7501_7502">#REF!</definedName>
    <definedName name="_SCH_7501_7503">#REF!</definedName>
    <definedName name="_SCH_7501_7504">#REF!</definedName>
    <definedName name="_SCH_7501_7505">#REF!</definedName>
    <definedName name="_SCH_7502_">#REF!</definedName>
    <definedName name="_SCH_7601_129">#REF!</definedName>
    <definedName name="_SCH_7601_7601">#REF!</definedName>
    <definedName name="_SCH_7601_7602">#REF!</definedName>
    <definedName name="_SCH_7601_7603">#REF!</definedName>
    <definedName name="_SCH_7601_7604">#REF!</definedName>
    <definedName name="_SCH_7601_7605">#REF!</definedName>
    <definedName name="_SCH_7601_7606">#REF!</definedName>
    <definedName name="_SCH_7601_7607">#REF!</definedName>
    <definedName name="_SCH_7601_7608">#REF!</definedName>
    <definedName name="_SCH_7601_7609">#REF!</definedName>
    <definedName name="_SCH_7601_7610">#REF!</definedName>
    <definedName name="_SCH_7601_7611">#REF!</definedName>
    <definedName name="_SCH_7601_7612">#REF!</definedName>
    <definedName name="_SCH_7601_7613">#REF!</definedName>
    <definedName name="_SCH_7601_7614">#REF!</definedName>
    <definedName name="_SCH_7601_7615">#REF!</definedName>
    <definedName name="_SCH_7701_129">#REF!</definedName>
    <definedName name="_SCH_7701_7701">#REF!</definedName>
    <definedName name="_SCH_7701_7702">#REF!</definedName>
    <definedName name="_SCH_7701_7703">#REF!</definedName>
    <definedName name="_SCH_7801_129">#REF!</definedName>
    <definedName name="_SCH_7801_7801">#REF!</definedName>
    <definedName name="_SCH_7901_129">#REF!</definedName>
    <definedName name="_SCH_7901_7901">#REF!</definedName>
    <definedName name="_SCH_7901_7902">#REF!</definedName>
    <definedName name="_SCH_8001_129">#REF!</definedName>
    <definedName name="_SCH_8001_8001">#REF!</definedName>
    <definedName name="_SCH_8101_129">#REF!</definedName>
    <definedName name="_SCH_8101_8101">#REF!</definedName>
    <definedName name="_SCH_8201_129">#REF!</definedName>
    <definedName name="_SCH_8201_8201">#REF!</definedName>
    <definedName name="_SCH_8301_129">#REF!</definedName>
    <definedName name="_SCH_8301_8301">#REF!</definedName>
    <definedName name="_SCH_8301_8302">#REF!</definedName>
    <definedName name="_SCH_8301_8303">#REF!</definedName>
    <definedName name="_SCH_8301_8304">#REF!</definedName>
    <definedName name="_SCH_8301_8305">#REF!</definedName>
    <definedName name="_SCH_8301_8306">#REF!</definedName>
    <definedName name="_SCH_8301_8307">#REF!</definedName>
    <definedName name="_SCH_8401_129">#REF!</definedName>
    <definedName name="_SCH_8401_8401">#REF!</definedName>
    <definedName name="_SCH_8401_8402">#REF!</definedName>
    <definedName name="_SCH_8401_8403">#REF!</definedName>
    <definedName name="_SCH_8501_129">#REF!</definedName>
    <definedName name="_SCH_8501_8501">#REF!</definedName>
    <definedName name="_SCH_8501_8502">#REF!</definedName>
    <definedName name="_SCH_8501_8503">#REF!</definedName>
    <definedName name="_SCH_8501_8504">#REF!</definedName>
    <definedName name="_SCH_8601_129">#REF!</definedName>
    <definedName name="_SCH_8601_8601">#REF!</definedName>
    <definedName name="_SCH_8601_8602">#REF!</definedName>
    <definedName name="_SCH_8601_8603">#REF!</definedName>
    <definedName name="_SCH_8701_129">#REF!</definedName>
    <definedName name="_SCH_8701_8701">#REF!</definedName>
    <definedName name="_SCH_8701_8702">#REF!</definedName>
    <definedName name="_SCH_8701_8703">#REF!</definedName>
    <definedName name="_SCH_8701_8704">#REF!</definedName>
    <definedName name="_SCH_8701_8705">#REF!</definedName>
    <definedName name="_SCH_8701_8706">#REF!</definedName>
    <definedName name="_SCH_8701_8707">#REF!</definedName>
    <definedName name="_SCH_8702_">#REF!</definedName>
    <definedName name="_SCH_8801_129">#REF!</definedName>
    <definedName name="_SCH_8801_8801">#REF!</definedName>
    <definedName name="_SCH_8901_129">#REF!</definedName>
    <definedName name="_SCH_8901_8901">#REF!</definedName>
    <definedName name="_SCH_8901_8902">#REF!</definedName>
    <definedName name="_SCH_8901_8903">#REF!</definedName>
    <definedName name="_SCH_8901_8904">#REF!</definedName>
    <definedName name="_SCH_9001_129">#REF!</definedName>
    <definedName name="_SCH_9001_9001">#REF!</definedName>
    <definedName name="_SCH_9001_9002">#REF!</definedName>
    <definedName name="_SCH_9001_9003">#REF!</definedName>
    <definedName name="_SCH_9001_9004">#REF!</definedName>
    <definedName name="_SCH_9001_9005">#REF!</definedName>
    <definedName name="_SCH_901_">#REF!</definedName>
    <definedName name="_SCH_902_">#REF!</definedName>
    <definedName name="_SCH_903_">#REF!</definedName>
    <definedName name="_SCH_904_">#REF!</definedName>
    <definedName name="_SCH_906_">#REF!</definedName>
    <definedName name="_SCH_9101_129">#REF!</definedName>
    <definedName name="_SCH_9101_9101">#REF!</definedName>
    <definedName name="_SCH_9201_129">#REF!</definedName>
    <definedName name="_SCH_9201_9201">#REF!</definedName>
    <definedName name="_SCH_9301_129">#REF!</definedName>
    <definedName name="_SCH_9301_9301">#REF!</definedName>
    <definedName name="_SCH_9401_129">#REF!</definedName>
    <definedName name="_SCH_9401_9401">#REF!</definedName>
    <definedName name="_SCH_9401_9402">#REF!</definedName>
    <definedName name="_SCH_9501_129">#REF!</definedName>
    <definedName name="_SCH_9501_9501">#REF!</definedName>
    <definedName name="_SCH_9601_129">#REF!</definedName>
    <definedName name="_SCH_9601_9601">#REF!</definedName>
    <definedName name="_SCH_9601_9602">#REF!</definedName>
    <definedName name="_SCH_9701_129">#REF!</definedName>
    <definedName name="_SCH_9701_9701">#REF!</definedName>
    <definedName name="_SCH_9701_9702">#REF!</definedName>
    <definedName name="_SCH_9801_129">#REF!</definedName>
    <definedName name="_SCH_9801_9801">#REF!</definedName>
    <definedName name="_SCH_9801_9802">#REF!</definedName>
    <definedName name="_SCH_9901_129">#REF!</definedName>
    <definedName name="_SCH_9901_9901">#REF!</definedName>
    <definedName name="_VA1">#REF!</definedName>
    <definedName name="_veh1">#REF!</definedName>
    <definedName name="_veh10">#REF!</definedName>
    <definedName name="_veh11">#REF!</definedName>
    <definedName name="_veh12">#REF!</definedName>
    <definedName name="_veh13">#REF!</definedName>
    <definedName name="_veh14">#REF!</definedName>
    <definedName name="_veh2">#REF!</definedName>
    <definedName name="_veh3">#REF!</definedName>
    <definedName name="_veh4">#REF!</definedName>
    <definedName name="_veh5">#REF!</definedName>
    <definedName name="_veh6">#REF!</definedName>
    <definedName name="_veh7">#REF!</definedName>
    <definedName name="_veh8">#REF!</definedName>
    <definedName name="_veh9">#REF!</definedName>
    <definedName name="aa" localSheetId="24" hidden="1">{"'ID(2)'!$E$1:$N$4"}</definedName>
    <definedName name="aa" localSheetId="25" hidden="1">{"'ID(2)'!$E$1:$N$4"}</definedName>
    <definedName name="aa" localSheetId="1" hidden="1">{"'ID(2)'!$E$1:$N$4"}</definedName>
    <definedName name="aa" localSheetId="2" hidden="1">{"'ID(2)'!$E$1:$N$4"}</definedName>
    <definedName name="aa" localSheetId="6" hidden="1">{"'ID(2)'!$E$1:$N$4"}</definedName>
    <definedName name="aa" localSheetId="5" hidden="1">{"'ID(2)'!$E$1:$N$4"}</definedName>
    <definedName name="aa" localSheetId="3" hidden="1">{"'ID(2)'!$E$1:$N$4"}</definedName>
    <definedName name="aa" localSheetId="4" hidden="1">{"'ID(2)'!$E$1:$N$4"}</definedName>
    <definedName name="aa" localSheetId="12" hidden="1">{"'ID(2)'!$E$1:$N$4"}</definedName>
    <definedName name="aa" localSheetId="13" hidden="1">{"'ID(2)'!$E$1:$N$4"}</definedName>
    <definedName name="aa" localSheetId="16" hidden="1">{"'ID(2)'!$E$1:$N$4"}</definedName>
    <definedName name="aa" localSheetId="17" hidden="1">{"'ID(2)'!$E$1:$N$4"}</definedName>
    <definedName name="aa" localSheetId="18" hidden="1">{"'ID(2)'!$E$1:$N$4"}</definedName>
    <definedName name="aa" localSheetId="19" hidden="1">{"'ID(2)'!$E$1:$N$4"}</definedName>
    <definedName name="aa" localSheetId="29" hidden="1">{"'ID(2)'!$E$1:$N$4"}</definedName>
    <definedName name="aa" localSheetId="30" hidden="1">{"'ID(2)'!$E$1:$N$4"}</definedName>
    <definedName name="aa" localSheetId="28" hidden="1">{"'ID(2)'!$E$1:$N$4"}</definedName>
    <definedName name="aa" localSheetId="27" hidden="1">{"'ID(2)'!$E$1:$N$4"}</definedName>
    <definedName name="aa" localSheetId="26" hidden="1">{"'ID(2)'!$E$1:$N$4"}</definedName>
    <definedName name="aa" localSheetId="15" hidden="1">{"'ID(2)'!$E$1:$N$4"}</definedName>
    <definedName name="aa" localSheetId="21" hidden="1">{"'ID(2)'!$E$1:$N$4"}</definedName>
    <definedName name="aa" localSheetId="20" hidden="1">{"'ID(2)'!$E$1:$N$4"}</definedName>
    <definedName name="aa" localSheetId="23" hidden="1">{"'ID(2)'!$E$1:$N$4"}</definedName>
    <definedName name="aa" localSheetId="22" hidden="1">{"'ID(2)'!$E$1:$N$4"}</definedName>
    <definedName name="aa" localSheetId="0" hidden="1">{"'ID(2)'!$E$1:$N$4"}</definedName>
    <definedName name="aa" localSheetId="9" hidden="1">{"'ID(2)'!$E$1:$N$4"}</definedName>
    <definedName name="aa" localSheetId="10" hidden="1">{"'ID(2)'!$E$1:$N$4"}</definedName>
    <definedName name="aa" localSheetId="7" hidden="1">{"'ID(2)'!$E$1:$N$4"}</definedName>
    <definedName name="aa" localSheetId="8" hidden="1">{"'ID(2)'!$E$1:$N$4"}</definedName>
    <definedName name="aa" hidden="1">{"'ID(2)'!$E$1:$N$4"}</definedName>
    <definedName name="AABenchMarkValue">#REF!</definedName>
    <definedName name="AAValues">#REF!</definedName>
    <definedName name="ab" localSheetId="2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2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1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1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1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1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1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1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2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3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2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2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2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1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2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2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2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2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1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localSheetId="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b"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2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2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1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1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1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1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1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1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2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3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2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2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2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1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2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2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2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2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1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localSheetId="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c"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2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2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1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1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1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1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1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1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2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3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2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2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2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1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2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2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2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2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1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localSheetId="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d"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e" localSheetId="24" hidden="1">{"'ID(2)'!$E$1:$N$4"}</definedName>
    <definedName name="ae" localSheetId="25" hidden="1">{"'ID(2)'!$E$1:$N$4"}</definedName>
    <definedName name="ae" localSheetId="1" hidden="1">{"'ID(2)'!$E$1:$N$4"}</definedName>
    <definedName name="ae" localSheetId="2" hidden="1">{"'ID(2)'!$E$1:$N$4"}</definedName>
    <definedName name="ae" localSheetId="6" hidden="1">{"'ID(2)'!$E$1:$N$4"}</definedName>
    <definedName name="ae" localSheetId="5" hidden="1">{"'ID(2)'!$E$1:$N$4"}</definedName>
    <definedName name="ae" localSheetId="3" hidden="1">{"'ID(2)'!$E$1:$N$4"}</definedName>
    <definedName name="ae" localSheetId="4" hidden="1">{"'ID(2)'!$E$1:$N$4"}</definedName>
    <definedName name="ae" localSheetId="12" hidden="1">{"'ID(2)'!$E$1:$N$4"}</definedName>
    <definedName name="ae" localSheetId="13" hidden="1">{"'ID(2)'!$E$1:$N$4"}</definedName>
    <definedName name="ae" localSheetId="16" hidden="1">{"'ID(2)'!$E$1:$N$4"}</definedName>
    <definedName name="ae" localSheetId="17" hidden="1">{"'ID(2)'!$E$1:$N$4"}</definedName>
    <definedName name="ae" localSheetId="18" hidden="1">{"'ID(2)'!$E$1:$N$4"}</definedName>
    <definedName name="ae" localSheetId="19" hidden="1">{"'ID(2)'!$E$1:$N$4"}</definedName>
    <definedName name="ae" localSheetId="29" hidden="1">{"'ID(2)'!$E$1:$N$4"}</definedName>
    <definedName name="ae" localSheetId="30" hidden="1">{"'ID(2)'!$E$1:$N$4"}</definedName>
    <definedName name="ae" localSheetId="28" hidden="1">{"'ID(2)'!$E$1:$N$4"}</definedName>
    <definedName name="ae" localSheetId="27" hidden="1">{"'ID(2)'!$E$1:$N$4"}</definedName>
    <definedName name="ae" localSheetId="26" hidden="1">{"'ID(2)'!$E$1:$N$4"}</definedName>
    <definedName name="ae" localSheetId="15" hidden="1">{"'ID(2)'!$E$1:$N$4"}</definedName>
    <definedName name="ae" localSheetId="21" hidden="1">{"'ID(2)'!$E$1:$N$4"}</definedName>
    <definedName name="ae" localSheetId="20" hidden="1">{"'ID(2)'!$E$1:$N$4"}</definedName>
    <definedName name="ae" localSheetId="23" hidden="1">{"'ID(2)'!$E$1:$N$4"}</definedName>
    <definedName name="ae" localSheetId="22" hidden="1">{"'ID(2)'!$E$1:$N$4"}</definedName>
    <definedName name="ae" localSheetId="0" hidden="1">{"'ID(2)'!$E$1:$N$4"}</definedName>
    <definedName name="ae" localSheetId="9" hidden="1">{"'ID(2)'!$E$1:$N$4"}</definedName>
    <definedName name="ae" localSheetId="10" hidden="1">{"'ID(2)'!$E$1:$N$4"}</definedName>
    <definedName name="ae" localSheetId="7" hidden="1">{"'ID(2)'!$E$1:$N$4"}</definedName>
    <definedName name="ae" localSheetId="8" hidden="1">{"'ID(2)'!$E$1:$N$4"}</definedName>
    <definedName name="ae" hidden="1">{"'ID(2)'!$E$1:$N$4"}</definedName>
    <definedName name="af" localSheetId="24" hidden="1">{"'ID(2)'!$E$1:$N$4"}</definedName>
    <definedName name="af" localSheetId="25" hidden="1">{"'ID(2)'!$E$1:$N$4"}</definedName>
    <definedName name="af" localSheetId="1" hidden="1">{"'ID(2)'!$E$1:$N$4"}</definedName>
    <definedName name="af" localSheetId="2" hidden="1">{"'ID(2)'!$E$1:$N$4"}</definedName>
    <definedName name="af" localSheetId="6" hidden="1">{"'ID(2)'!$E$1:$N$4"}</definedName>
    <definedName name="af" localSheetId="5" hidden="1">{"'ID(2)'!$E$1:$N$4"}</definedName>
    <definedName name="af" localSheetId="3" hidden="1">{"'ID(2)'!$E$1:$N$4"}</definedName>
    <definedName name="af" localSheetId="4" hidden="1">{"'ID(2)'!$E$1:$N$4"}</definedName>
    <definedName name="af" localSheetId="12" hidden="1">{"'ID(2)'!$E$1:$N$4"}</definedName>
    <definedName name="af" localSheetId="13" hidden="1">{"'ID(2)'!$E$1:$N$4"}</definedName>
    <definedName name="af" localSheetId="16" hidden="1">{"'ID(2)'!$E$1:$N$4"}</definedName>
    <definedName name="af" localSheetId="17" hidden="1">{"'ID(2)'!$E$1:$N$4"}</definedName>
    <definedName name="af" localSheetId="18" hidden="1">{"'ID(2)'!$E$1:$N$4"}</definedName>
    <definedName name="af" localSheetId="19" hidden="1">{"'ID(2)'!$E$1:$N$4"}</definedName>
    <definedName name="af" localSheetId="29" hidden="1">{"'ID(2)'!$E$1:$N$4"}</definedName>
    <definedName name="af" localSheetId="30" hidden="1">{"'ID(2)'!$E$1:$N$4"}</definedName>
    <definedName name="af" localSheetId="28" hidden="1">{"'ID(2)'!$E$1:$N$4"}</definedName>
    <definedName name="af" localSheetId="27" hidden="1">{"'ID(2)'!$E$1:$N$4"}</definedName>
    <definedName name="af" localSheetId="26" hidden="1">{"'ID(2)'!$E$1:$N$4"}</definedName>
    <definedName name="af" localSheetId="15" hidden="1">{"'ID(2)'!$E$1:$N$4"}</definedName>
    <definedName name="af" localSheetId="21" hidden="1">{"'ID(2)'!$E$1:$N$4"}</definedName>
    <definedName name="af" localSheetId="20" hidden="1">{"'ID(2)'!$E$1:$N$4"}</definedName>
    <definedName name="af" localSheetId="23" hidden="1">{"'ID(2)'!$E$1:$N$4"}</definedName>
    <definedName name="af" localSheetId="22" hidden="1">{"'ID(2)'!$E$1:$N$4"}</definedName>
    <definedName name="af" localSheetId="0" hidden="1">{"'ID(2)'!$E$1:$N$4"}</definedName>
    <definedName name="af" localSheetId="9" hidden="1">{"'ID(2)'!$E$1:$N$4"}</definedName>
    <definedName name="af" localSheetId="10" hidden="1">{"'ID(2)'!$E$1:$N$4"}</definedName>
    <definedName name="af" localSheetId="7" hidden="1">{"'ID(2)'!$E$1:$N$4"}</definedName>
    <definedName name="af" localSheetId="8" hidden="1">{"'ID(2)'!$E$1:$N$4"}</definedName>
    <definedName name="af" hidden="1">{"'ID(2)'!$E$1:$N$4"}</definedName>
    <definedName name="ag" localSheetId="2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2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1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1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1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1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1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1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2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3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2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2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2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1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2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2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2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2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1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localSheetId="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g"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2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2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1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1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1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1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1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1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2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3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2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2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2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1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2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2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2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2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1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localSheetId="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h"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2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2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1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1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1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1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1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1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2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3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2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2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2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1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2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2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2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2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1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localSheetId="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j"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ANDRE">#REF!</definedName>
    <definedName name="base">#REF!</definedName>
    <definedName name="BBBenchMarkValue">#REF!</definedName>
    <definedName name="BBValues">#REF!</definedName>
    <definedName name="BenchmarkAdjustValue">#REF!</definedName>
    <definedName name="BenchmarkVehicle">#REF!</definedName>
    <definedName name="carte">#REF!</definedName>
    <definedName name="CE">'[8]Pays CE'!$B$2</definedName>
    <definedName name="couleur">#REF!</definedName>
    <definedName name="couleurs">#REF!</definedName>
    <definedName name="DAIC2">#REF!</definedName>
    <definedName name="DAIC4">#REF!</definedName>
    <definedName name="Decli">#REF!</definedName>
    <definedName name="détMARGE">#REF!</definedName>
    <definedName name="détPRF1">#REF!</definedName>
    <definedName name="détPRF2">#REF!</definedName>
    <definedName name="DEXC">'[13]DEXC + FRANCE - BRK'!#REF!</definedName>
    <definedName name="DEXCBRK">#REF!</definedName>
    <definedName name="DEXCBRL">'[13]DEXC + FRANCE - BRK'!#REF!</definedName>
    <definedName name="DEXFRBRL">'[13]DEXC + FRANCE - BRK'!#REF!</definedName>
    <definedName name="Discount443471">0</definedName>
    <definedName name="Discount443483">0</definedName>
    <definedName name="Discount443484">0</definedName>
    <definedName name="Discount444122">0</definedName>
    <definedName name="Discount444349">0</definedName>
    <definedName name="Discount475130">0</definedName>
    <definedName name="Discount475131">0</definedName>
    <definedName name="Discount475139">0</definedName>
    <definedName name="Discount475507">0</definedName>
    <definedName name="Discount479368">0</definedName>
    <definedName name="Discount479369">0</definedName>
    <definedName name="Discount479370">0</definedName>
    <definedName name="Discount479483">0</definedName>
    <definedName name="Discount479687">0</definedName>
    <definedName name="Discount571154">0</definedName>
    <definedName name="Discount594182">0</definedName>
    <definedName name="Discount651037">0</definedName>
    <definedName name="Discount651569">0</definedName>
    <definedName name="Discount65882">0</definedName>
    <definedName name="Discount65886">0</definedName>
    <definedName name="Discount65888">0</definedName>
    <definedName name="Discount65892">0</definedName>
    <definedName name="Discount696007">0</definedName>
    <definedName name="Discount696008">0</definedName>
    <definedName name="Discount7256284">0</definedName>
    <definedName name="Discount7292954">0</definedName>
    <definedName name="Discount7363044">0</definedName>
    <definedName name="Discount7423584">0</definedName>
    <definedName name="Discount7453821">0</definedName>
    <definedName name="Discount7530010">0</definedName>
    <definedName name="Discount7545331">0</definedName>
    <definedName name="Discount7545332">0</definedName>
    <definedName name="Discount7545333">0</definedName>
    <definedName name="Discount7556125">0</definedName>
    <definedName name="Discount7556126">0</definedName>
    <definedName name="Discount7556127">0</definedName>
    <definedName name="distribdaic">#REF!</definedName>
    <definedName name="ECO_90G">'[6]PRF et PVR B0 A58'!#REF!</definedName>
    <definedName name="EQUIPEMENTS">#REF!</definedName>
    <definedName name="f" localSheetId="2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2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1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1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1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1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1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1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2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3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2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2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2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1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2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2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2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2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1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localSheetId="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FeatureValues">#REF!</definedName>
    <definedName name="Fraisfinanciers">'[1]variables'!$L$80</definedName>
    <definedName name="FRF.xxx">'[1]variables'!$F$7</definedName>
    <definedName name="g" localSheetId="2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2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1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1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1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1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1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1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2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3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2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2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2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1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2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2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2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2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1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localSheetId="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GCV">"Graphique 1"</definedName>
    <definedName name="GMP">#REF!</definedName>
    <definedName name="Groupantes">'[12]DE'!#REF!</definedName>
    <definedName name="GROUPEMENTS">#REF!</definedName>
    <definedName name="HTML_CodePage" hidden="1">1252</definedName>
    <definedName name="HTML_Control" localSheetId="24" hidden="1">{"'ID(2)'!$E$1:$N$4"}</definedName>
    <definedName name="HTML_Control" localSheetId="25" hidden="1">{"'ID(2)'!$E$1:$N$4"}</definedName>
    <definedName name="HTML_Control" localSheetId="1" hidden="1">{"'ID(2)'!$E$1:$N$4"}</definedName>
    <definedName name="HTML_Control" localSheetId="2" hidden="1">{"'ID(2)'!$E$1:$N$4"}</definedName>
    <definedName name="HTML_Control" localSheetId="6" hidden="1">{"'ID(2)'!$E$1:$N$4"}</definedName>
    <definedName name="HTML_Control" localSheetId="5" hidden="1">{"'ID(2)'!$E$1:$N$4"}</definedName>
    <definedName name="HTML_Control" localSheetId="3" hidden="1">{"'ID(2)'!$E$1:$N$4"}</definedName>
    <definedName name="HTML_Control" localSheetId="4" hidden="1">{"'ID(2)'!$E$1:$N$4"}</definedName>
    <definedName name="HTML_Control" localSheetId="12" hidden="1">{"'ID(2)'!$E$1:$N$4"}</definedName>
    <definedName name="HTML_Control" localSheetId="13" hidden="1">{"'ID(2)'!$E$1:$N$4"}</definedName>
    <definedName name="HTML_Control" localSheetId="16" hidden="1">{"'ID(2)'!$E$1:$N$4"}</definedName>
    <definedName name="HTML_Control" localSheetId="17" hidden="1">{"'ID(2)'!$E$1:$N$4"}</definedName>
    <definedName name="HTML_Control" localSheetId="18" hidden="1">{"'ID(2)'!$E$1:$N$4"}</definedName>
    <definedName name="HTML_Control" localSheetId="19" hidden="1">{"'ID(2)'!$E$1:$N$4"}</definedName>
    <definedName name="HTML_Control" localSheetId="29" hidden="1">{"'ID(2)'!$E$1:$N$4"}</definedName>
    <definedName name="HTML_Control" localSheetId="30" hidden="1">{"'ID(2)'!$E$1:$N$4"}</definedName>
    <definedName name="HTML_Control" localSheetId="28" hidden="1">{"'ID(2)'!$E$1:$N$4"}</definedName>
    <definedName name="HTML_Control" localSheetId="27" hidden="1">{"'ID(2)'!$E$1:$N$4"}</definedName>
    <definedName name="HTML_Control" localSheetId="26" hidden="1">{"'ID(2)'!$E$1:$N$4"}</definedName>
    <definedName name="HTML_Control" localSheetId="15" hidden="1">{"'ID(2)'!$E$1:$N$4"}</definedName>
    <definedName name="HTML_Control" localSheetId="21" hidden="1">{"'ID(2)'!$E$1:$N$4"}</definedName>
    <definedName name="HTML_Control" localSheetId="20" hidden="1">{"'ID(2)'!$E$1:$N$4"}</definedName>
    <definedName name="HTML_Control" localSheetId="23" hidden="1">{"'ID(2)'!$E$1:$N$4"}</definedName>
    <definedName name="HTML_Control" localSheetId="22" hidden="1">{"'ID(2)'!$E$1:$N$4"}</definedName>
    <definedName name="HTML_Control" localSheetId="0" hidden="1">{"'ID(2)'!$E$1:$N$4"}</definedName>
    <definedName name="HTML_Control" localSheetId="9" hidden="1">{"'ID(2)'!$E$1:$N$4"}</definedName>
    <definedName name="HTML_Control" localSheetId="10" hidden="1">{"'ID(2)'!$E$1:$N$4"}</definedName>
    <definedName name="HTML_Control" localSheetId="7" hidden="1">{"'ID(2)'!$E$1:$N$4"}</definedName>
    <definedName name="HTML_Control" localSheetId="8" hidden="1">{"'ID(2)'!$E$1:$N$4"}</definedName>
    <definedName name="HTML_Control" hidden="1">{"'ID(2)'!$E$1:$N$4"}</definedName>
    <definedName name="HTML_Description" hidden="1">""</definedName>
    <definedName name="HTML_Email" hidden="1">""</definedName>
    <definedName name="HTML_Header" hidden="1">"ID(2)"</definedName>
    <definedName name="HTML_LastUpdate" hidden="1">"26/11/1999"</definedName>
    <definedName name="HTML_LineAfter" hidden="1">FALSE</definedName>
    <definedName name="HTML_LineBefore" hidden="1">FALSE</definedName>
    <definedName name="HTML_Name" hidden="1">"PSA"</definedName>
    <definedName name="HTML_OBDlg2" hidden="1">TRUE</definedName>
    <definedName name="HTML_OBDlg4" hidden="1">TRUE</definedName>
    <definedName name="HTML_OS" hidden="1">0</definedName>
    <definedName name="HTML_PathFile" hidden="1">"C:\USER\Europstat\essai\MonHTML.htm"</definedName>
    <definedName name="HTML_Title" hidden="1">"Tdb_V2"</definedName>
    <definedName name="Incentive443471">0</definedName>
    <definedName name="Incentive443483">0</definedName>
    <definedName name="Incentive443484">0</definedName>
    <definedName name="Incentive444122">0</definedName>
    <definedName name="Incentive444349">0</definedName>
    <definedName name="Incentive475130">0</definedName>
    <definedName name="Incentive475131">0</definedName>
    <definedName name="Incentive475139">0</definedName>
    <definedName name="Incentive475507">0</definedName>
    <definedName name="Incentive479368">0</definedName>
    <definedName name="Incentive479369">0</definedName>
    <definedName name="Incentive479370">0</definedName>
    <definedName name="Incentive479483">0</definedName>
    <definedName name="Incentive479687">0</definedName>
    <definedName name="Incentive571154">0</definedName>
    <definedName name="Incentive594182">0</definedName>
    <definedName name="Incentive651037">0</definedName>
    <definedName name="Incentive651569">0</definedName>
    <definedName name="Incentive65882">0</definedName>
    <definedName name="Incentive65886">0</definedName>
    <definedName name="Incentive65888">0</definedName>
    <definedName name="Incentive65892">0</definedName>
    <definedName name="Incentive696007">0</definedName>
    <definedName name="Incentive696008">0</definedName>
    <definedName name="Incentive7256284">0</definedName>
    <definedName name="Incentive7292954">0</definedName>
    <definedName name="Incentive7363044">0</definedName>
    <definedName name="Incentive7423584">0</definedName>
    <definedName name="Incentive7453821">0</definedName>
    <definedName name="Incentive7530010">0</definedName>
    <definedName name="Incentive7545331">0</definedName>
    <definedName name="Incentive7545332">0</definedName>
    <definedName name="Incentive7545333">0</definedName>
    <definedName name="Incentive7556125">0</definedName>
    <definedName name="Incentive7556126">0</definedName>
    <definedName name="Incentive7556127">0</definedName>
    <definedName name="jj" localSheetId="2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2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1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1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1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1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1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1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2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3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2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2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2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1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2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2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2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2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1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localSheetId="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jj"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LDPCE">#REF!</definedName>
    <definedName name="LDPPT">#REF!</definedName>
    <definedName name="Maintenanc" localSheetId="24" hidden="1">{"'ID(2)'!$E$1:$N$4"}</definedName>
    <definedName name="Maintenanc" localSheetId="25" hidden="1">{"'ID(2)'!$E$1:$N$4"}</definedName>
    <definedName name="Maintenanc" localSheetId="1" hidden="1">{"'ID(2)'!$E$1:$N$4"}</definedName>
    <definedName name="Maintenanc" localSheetId="2" hidden="1">{"'ID(2)'!$E$1:$N$4"}</definedName>
    <definedName name="Maintenanc" localSheetId="6" hidden="1">{"'ID(2)'!$E$1:$N$4"}</definedName>
    <definedName name="Maintenanc" localSheetId="5" hidden="1">{"'ID(2)'!$E$1:$N$4"}</definedName>
    <definedName name="Maintenanc" localSheetId="3" hidden="1">{"'ID(2)'!$E$1:$N$4"}</definedName>
    <definedName name="Maintenanc" localSheetId="4" hidden="1">{"'ID(2)'!$E$1:$N$4"}</definedName>
    <definedName name="Maintenanc" localSheetId="12" hidden="1">{"'ID(2)'!$E$1:$N$4"}</definedName>
    <definedName name="Maintenanc" localSheetId="13" hidden="1">{"'ID(2)'!$E$1:$N$4"}</definedName>
    <definedName name="Maintenanc" localSheetId="16" hidden="1">{"'ID(2)'!$E$1:$N$4"}</definedName>
    <definedName name="Maintenanc" localSheetId="17" hidden="1">{"'ID(2)'!$E$1:$N$4"}</definedName>
    <definedName name="Maintenanc" localSheetId="18" hidden="1">{"'ID(2)'!$E$1:$N$4"}</definedName>
    <definedName name="Maintenanc" localSheetId="19" hidden="1">{"'ID(2)'!$E$1:$N$4"}</definedName>
    <definedName name="Maintenanc" localSheetId="29" hidden="1">{"'ID(2)'!$E$1:$N$4"}</definedName>
    <definedName name="Maintenanc" localSheetId="30" hidden="1">{"'ID(2)'!$E$1:$N$4"}</definedName>
    <definedName name="Maintenanc" localSheetId="28" hidden="1">{"'ID(2)'!$E$1:$N$4"}</definedName>
    <definedName name="Maintenanc" localSheetId="27" hidden="1">{"'ID(2)'!$E$1:$N$4"}</definedName>
    <definedName name="Maintenanc" localSheetId="26" hidden="1">{"'ID(2)'!$E$1:$N$4"}</definedName>
    <definedName name="Maintenanc" localSheetId="15" hidden="1">{"'ID(2)'!$E$1:$N$4"}</definedName>
    <definedName name="Maintenanc" localSheetId="21" hidden="1">{"'ID(2)'!$E$1:$N$4"}</definedName>
    <definedName name="Maintenanc" localSheetId="20" hidden="1">{"'ID(2)'!$E$1:$N$4"}</definedName>
    <definedName name="Maintenanc" localSheetId="23" hidden="1">{"'ID(2)'!$E$1:$N$4"}</definedName>
    <definedName name="Maintenanc" localSheetId="22" hidden="1">{"'ID(2)'!$E$1:$N$4"}</definedName>
    <definedName name="Maintenanc" localSheetId="0" hidden="1">{"'ID(2)'!$E$1:$N$4"}</definedName>
    <definedName name="Maintenanc" localSheetId="9" hidden="1">{"'ID(2)'!$E$1:$N$4"}</definedName>
    <definedName name="Maintenanc" localSheetId="10" hidden="1">{"'ID(2)'!$E$1:$N$4"}</definedName>
    <definedName name="Maintenanc" localSheetId="7" hidden="1">{"'ID(2)'!$E$1:$N$4"}</definedName>
    <definedName name="Maintenanc" localSheetId="8" hidden="1">{"'ID(2)'!$E$1:$N$4"}</definedName>
    <definedName name="Maintenanc" hidden="1">{"'ID(2)'!$E$1:$N$4"}</definedName>
    <definedName name="massesx3">'[10]Masses'!#REF!</definedName>
    <definedName name="nb" localSheetId="24" hidden="1">{"'ID(2)'!$E$1:$N$4"}</definedName>
    <definedName name="nb" localSheetId="25" hidden="1">{"'ID(2)'!$E$1:$N$4"}</definedName>
    <definedName name="nb" localSheetId="1" hidden="1">{"'ID(2)'!$E$1:$N$4"}</definedName>
    <definedName name="nb" localSheetId="2" hidden="1">{"'ID(2)'!$E$1:$N$4"}</definedName>
    <definedName name="nb" localSheetId="6" hidden="1">{"'ID(2)'!$E$1:$N$4"}</definedName>
    <definedName name="nb" localSheetId="5" hidden="1">{"'ID(2)'!$E$1:$N$4"}</definedName>
    <definedName name="nb" localSheetId="3" hidden="1">{"'ID(2)'!$E$1:$N$4"}</definedName>
    <definedName name="nb" localSheetId="4" hidden="1">{"'ID(2)'!$E$1:$N$4"}</definedName>
    <definedName name="nb" localSheetId="12" hidden="1">{"'ID(2)'!$E$1:$N$4"}</definedName>
    <definedName name="nb" localSheetId="13" hidden="1">{"'ID(2)'!$E$1:$N$4"}</definedName>
    <definedName name="nb" localSheetId="16" hidden="1">{"'ID(2)'!$E$1:$N$4"}</definedName>
    <definedName name="nb" localSheetId="17" hidden="1">{"'ID(2)'!$E$1:$N$4"}</definedName>
    <definedName name="nb" localSheetId="18" hidden="1">{"'ID(2)'!$E$1:$N$4"}</definedName>
    <definedName name="nb" localSheetId="19" hidden="1">{"'ID(2)'!$E$1:$N$4"}</definedName>
    <definedName name="nb" localSheetId="29" hidden="1">{"'ID(2)'!$E$1:$N$4"}</definedName>
    <definedName name="nb" localSheetId="30" hidden="1">{"'ID(2)'!$E$1:$N$4"}</definedName>
    <definedName name="nb" localSheetId="28" hidden="1">{"'ID(2)'!$E$1:$N$4"}</definedName>
    <definedName name="nb" localSheetId="27" hidden="1">{"'ID(2)'!$E$1:$N$4"}</definedName>
    <definedName name="nb" localSheetId="26" hidden="1">{"'ID(2)'!$E$1:$N$4"}</definedName>
    <definedName name="nb" localSheetId="15" hidden="1">{"'ID(2)'!$E$1:$N$4"}</definedName>
    <definedName name="nb" localSheetId="21" hidden="1">{"'ID(2)'!$E$1:$N$4"}</definedName>
    <definedName name="nb" localSheetId="20" hidden="1">{"'ID(2)'!$E$1:$N$4"}</definedName>
    <definedName name="nb" localSheetId="23" hidden="1">{"'ID(2)'!$E$1:$N$4"}</definedName>
    <definedName name="nb" localSheetId="22" hidden="1">{"'ID(2)'!$E$1:$N$4"}</definedName>
    <definedName name="nb" localSheetId="0" hidden="1">{"'ID(2)'!$E$1:$N$4"}</definedName>
    <definedName name="nb" localSheetId="9" hidden="1">{"'ID(2)'!$E$1:$N$4"}</definedName>
    <definedName name="nb" localSheetId="10" hidden="1">{"'ID(2)'!$E$1:$N$4"}</definedName>
    <definedName name="nb" localSheetId="7" hidden="1">{"'ID(2)'!$E$1:$N$4"}</definedName>
    <definedName name="nb" localSheetId="8" hidden="1">{"'ID(2)'!$E$1:$N$4"}</definedName>
    <definedName name="nb" hidden="1">{"'ID(2)'!$E$1:$N$4"}</definedName>
    <definedName name="oigm" localSheetId="2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2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1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1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1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1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1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1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2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3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2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2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2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1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2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2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2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2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1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localSheetId="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igm"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Option">#REF!</definedName>
    <definedName name="options">#REF!</definedName>
    <definedName name="OUTDOOR">'[6]PRF et PVR B0 A58'!#REF!</definedName>
    <definedName name="param">'[1]variables'!$C$19:$P$73</definedName>
    <definedName name="Pays">'[8]Pays DAIC'!$B$4</definedName>
    <definedName name="PaysComm">'[11]Pays CE'!$C$2</definedName>
    <definedName name="PaysCommCE">'[11]Pays CE'!$C$2</definedName>
    <definedName name="PaysDAIC">'[11]Zones DAIC'!#REF!</definedName>
    <definedName name="PBreak">#REF!</definedName>
    <definedName name="Pneu">#REF!</definedName>
    <definedName name="pns" localSheetId="2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2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1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1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1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1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1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1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2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3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2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2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2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1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2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2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2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2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1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localSheetId="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pns"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_xlnm.Print_Area" localSheetId="24">'Berlingo First VP'!$A$1:$D$60</definedName>
    <definedName name="_xlnm.Print_Area" localSheetId="25">'Berlingo First VU'!$A$1:$D$67</definedName>
    <definedName name="_xlnm.Print_Area" localSheetId="1">'C3_Picasso до 11.09'!$A$1:$G$101</definedName>
    <definedName name="_xlnm.Print_Area" localSheetId="2">'C3_Picasso с 11.09'!$A$1:$G$101</definedName>
    <definedName name="_xlnm.Print_Area" localSheetId="6">'C4 Coupe c 07.09'!$A$1:$F$82</definedName>
    <definedName name="_xlnm.Print_Area" localSheetId="5">'C4 Coupe до 07.09'!$A$1:$G$85</definedName>
    <definedName name="_xlnm.Print_Area" localSheetId="3">'C4 Hatchback до 07.09'!$A$1:$I$87</definedName>
    <definedName name="_xlnm.Print_Area" localSheetId="4">'C4 Hatchback с 07.09'!$A$1:$G$86</definedName>
    <definedName name="_xlnm.Print_Area" localSheetId="11">'C5 Sedan  до 11.09'!$A$1:$M$99</definedName>
    <definedName name="_xlnm.Print_Area" localSheetId="12">'C5 Sedan  с 11.09'!$A$1:$I$88</definedName>
    <definedName name="_xlnm.Print_Area" localSheetId="14">'C5 Tourer c 11.09'!$A$1:$E$77</definedName>
    <definedName name="_xlnm.Print_Area" localSheetId="13">'C5 Tourer до 11.09'!$A$1:$H$96</definedName>
    <definedName name="_xlnm.Print_Area" localSheetId="16">'C6'!$A$1:$E$92</definedName>
    <definedName name="_xlnm.Print_Area" localSheetId="17">'C-Crosser 5 мест до 11.09'!$A$1:$E$96</definedName>
    <definedName name="_xlnm.Print_Area" localSheetId="18">'C-Crosser 7 мест до 11.09'!$A$1:$F$97</definedName>
    <definedName name="_xlnm.Print_Area" localSheetId="19">'C-Crosser c 11.09'!$A$1:$D$97</definedName>
    <definedName name="_xlnm.Print_Area" localSheetId="29">'Jumper Chassis до 11.09'!$A$1:$E$105</definedName>
    <definedName name="_xlnm.Print_Area" localSheetId="30">'Jumper Chassis с 11.09'!$A$1:$D$107</definedName>
    <definedName name="_xlnm.Print_Area" localSheetId="28">'Jumper Combi до 11.09'!$A$1:$B$99</definedName>
    <definedName name="_xlnm.Print_Area" localSheetId="27">'Jumper Fourgon c 11.09'!$A$1:$H$122</definedName>
    <definedName name="_xlnm.Print_Area" localSheetId="26">'Jumper Fourgon до 11.09'!$A$1:$J$117</definedName>
    <definedName name="_xlnm.Print_Area" localSheetId="15">'Xsara Picasso'!$A$1:$C$52</definedName>
    <definedName name="_xlnm.Print_Area" localSheetId="21">'Новый Berlingo VP c 11.09'!$A$1:$E$128</definedName>
    <definedName name="_xlnm.Print_Area" localSheetId="20">'Новый Berlingo VP до 11.09'!$A$1:$F$134</definedName>
    <definedName name="_xlnm.Print_Area" localSheetId="23">'Новый Berlingo VU c 11.09'!$A$1:$E$106</definedName>
    <definedName name="_xlnm.Print_Area" localSheetId="22">'Новый Berlingo VU до 11.09'!$A$1:$E$110</definedName>
    <definedName name="_xlnm.Print_Area" localSheetId="0">'С3'!$A$1:$D$50</definedName>
    <definedName name="_xlnm.Print_Area" localSheetId="9">'С4 Grand Picasso до 12.09'!$A$1:$G$122</definedName>
    <definedName name="_xlnm.Print_Area" localSheetId="10">'С4 Grand Picasso с 12.09'!$A$1:$F$113</definedName>
    <definedName name="_xlnm.Print_Area" localSheetId="7">'С4 Picasso до 12.09'!$A$1:$G$119</definedName>
    <definedName name="_xlnm.Print_Area" localSheetId="8">'С4 Picasso с 12.09'!$A$1:$F$111</definedName>
    <definedName name="_xlnm.Print_Titles" localSheetId="24">'Berlingo First VP'!$A:$C,'Berlingo First VP'!$1:$4</definedName>
    <definedName name="_xlnm.Print_Titles" localSheetId="25">'Berlingo First VU'!$A:$C,'Berlingo First VU'!$1:$7</definedName>
    <definedName name="_xlnm.Print_Titles" localSheetId="1">'C3_Picasso до 11.09'!$A:$C,'C3_Picasso до 11.09'!$1:$6</definedName>
    <definedName name="_xlnm.Print_Titles" localSheetId="2">'C3_Picasso с 11.09'!$A:$C,'C3_Picasso с 11.09'!$1:$6</definedName>
    <definedName name="_xlnm.Print_Titles" localSheetId="16">'C6'!$A:$C,'C6'!$1:$3</definedName>
    <definedName name="_xlnm.Print_Titles" localSheetId="17">'C-Crosser 5 мест до 11.09'!$A:$E,'C-Crosser 5 мест до 11.09'!$1:$11</definedName>
    <definedName name="_xlnm.Print_Titles" localSheetId="18">'C-Crosser 7 мест до 11.09'!$A:$F,'C-Crosser 7 мест до 11.09'!$1:$11</definedName>
    <definedName name="_xlnm.Print_Titles" localSheetId="19">'C-Crosser c 11.09'!$A:$D,'C-Crosser c 11.09'!$1:$9</definedName>
    <definedName name="_xlnm.Print_Titles" localSheetId="29">'Jumper Chassis до 11.09'!$A:$A,'Jumper Chassis до 11.09'!$1:$5</definedName>
    <definedName name="_xlnm.Print_Titles" localSheetId="30">'Jumper Chassis с 11.09'!$A:$A,'Jumper Chassis с 11.09'!$1:$3</definedName>
    <definedName name="_xlnm.Print_Titles" localSheetId="28">'Jumper Combi до 11.09'!$A:$A,'Jumper Combi до 11.09'!$1:$3</definedName>
    <definedName name="_xlnm.Print_Titles" localSheetId="27">'Jumper Fourgon c 11.09'!$A:$B,'Jumper Fourgon c 11.09'!$1:$4</definedName>
    <definedName name="_xlnm.Print_Titles" localSheetId="26">'Jumper Fourgon до 11.09'!$A:$B,'Jumper Fourgon до 11.09'!$1:$4</definedName>
    <definedName name="_xlnm.Print_Titles" localSheetId="15">'Xsara Picasso'!$A:$C,'Xsara Picasso'!$1:$5</definedName>
    <definedName name="_xlnm.Print_Titles" localSheetId="21">'Новый Berlingo VP c 11.09'!$A:$C,'Новый Berlingo VP c 11.09'!$1:$7</definedName>
    <definedName name="_xlnm.Print_Titles" localSheetId="20">'Новый Berlingo VP до 11.09'!$A:$D,'Новый Berlingo VP до 11.09'!$1:$6</definedName>
    <definedName name="_xlnm.Print_Titles" localSheetId="23">'Новый Berlingo VU c 11.09'!$A:$C,'Новый Berlingo VU c 11.09'!$1:$7</definedName>
    <definedName name="_xlnm.Print_Titles" localSheetId="22">'Новый Berlingo VU до 11.09'!$A:$C,'Новый Berlingo VU до 11.09'!$1:$7</definedName>
    <definedName name="_xlnm.Print_Titles" localSheetId="9">'С4 Grand Picasso до 12.09'!$A:$G,'С4 Grand Picasso до 12.09'!$1:$1</definedName>
    <definedName name="_xlnm.Print_Titles" localSheetId="10">'С4 Grand Picasso с 12.09'!$A:$F,'С4 Grand Picasso с 12.09'!$1:$1</definedName>
    <definedName name="_xlnm.Print_Titles" localSheetId="7">'С4 Picasso до 12.09'!$A:$G,'С4 Picasso до 12.09'!$1:$1</definedName>
    <definedName name="_xlnm.Print_Titles" localSheetId="8">'С4 Picasso с 12.09'!$A:$F,'С4 Picasso с 12.09'!$1:$1</definedName>
    <definedName name="QueryHeadings">#REF!</definedName>
    <definedName name="Roues">#REF!</definedName>
    <definedName name="s" localSheetId="24">{#N/A,#N/A,TRUE,"Synth?se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25">{#N/A,#N/A,TRUE,"Synth?se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2">{#N/A,#N/A,TRUE,"Synth?se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6">{#N/A,#N/A,TRUE,"Synth?se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5">{#N/A,#N/A,TRUE,"Synth?se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3">{#N/A,#N/A,TRUE,"Synth?se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4">{#N/A,#N/A,TRUE,"Synth?se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12">{#N/A,#N/A,TRUE,"Synth?se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13">{#N/A,#N/A,TRUE,"Synth?se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16">{#N/A,#N/A,TRUE,"Synth?se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17">{#N/A,#N/A,TRUE,"Synth?se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18">{#N/A,#N/A,TRUE,"Synth?se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19">{#N/A,#N/A,TRUE,"Synth?se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29">{#N/A,#N/A,TRUE,"Synth?se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30">{#N/A,#N/A,TRUE,"Synth?se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28">{#N/A,#N/A,TRUE,"Synth?se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27">{#N/A,#N/A,TRUE,"Synth?se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26">{#N/A,#N/A,TRUE,"Synth?se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15">{#N/A,#N/A,TRUE,"Synth?se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2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20">{#N/A,#N/A,TRUE,"Synth?se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23">{#N/A,#N/A,TRUE,"Synth?se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22">{#N/A,#N/A,TRUE,"Synth?se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0">{#N/A,#N/A,TRUE,"Synth?se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9">{#N/A,#N/A,TRUE,"Synth?se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10">{#N/A,#N/A,TRUE,"Synth?se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7">{#N/A,#N/A,TRUE,"Synth?se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 localSheetId="8">{#N/A,#N/A,TRUE,"Synth?se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SPECIFICITES">#REF!</definedName>
    <definedName name="SVA">#REF!</definedName>
    <definedName name="SYNTHESE">#REF!</definedName>
    <definedName name="t" localSheetId="2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2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1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1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1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1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1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1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2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3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2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2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2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1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2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2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2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2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1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localSheetId="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tiroir16">#REF!</definedName>
    <definedName name="Val25_Average_Hundred_Percent">"No"</definedName>
    <definedName name="Val25_Average_Includes">"No Average"</definedName>
    <definedName name="Val25_Centre_Adjustment">"Yes"</definedName>
    <definedName name="Val25_Centre_All_Results">"Yes"</definedName>
    <definedName name="Val25_Discounts">"No"</definedName>
    <definedName name="Val25_Price_Type">"Retail"</definedName>
    <definedName name="Val25_Report">#REF!</definedName>
    <definedName name="Val25_Report_Name">"Report 99"</definedName>
    <definedName name="Val25_Show_Fixed_Fields_First">"Yes"</definedName>
    <definedName name="Val25_Show_Option_Codes">"Yes"</definedName>
    <definedName name="Val25_Show_Repeated_Option_Prices">"Show"</definedName>
    <definedName name="Val25_Value_Chart">"Yes"</definedName>
    <definedName name="Val25_Volumes_Weighting">"No"</definedName>
    <definedName name="VISU">#REF!</definedName>
    <definedName name="VOGUE">'[6]PRF et PVR B0 A58'!#REF!</definedName>
    <definedName name="wrn.Bilan._.mensuel._.X5." localSheetId="2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2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4"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1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1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1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1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1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1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2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3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2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2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26"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1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21"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2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23"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22"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9"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10"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7"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localSheetId="8"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wrn.Bilan._.mensuel._.X5." hidden="1">{#N/A,#N/A,TRUE,"Synth?se PRF";#N/A,#N/A,TRUE,"Adapation Moteur";#N/A,#N/A,TRUE,"Adaptation Transmissions";#N/A,#N/A,TRUE,"Freins";#N/A,#N/A,TRUE,"Structure";#N/A,#N/A,TRUE,"Ouvrants";#N/A,#N/A,TRUE,"Poste De Conduite";#N/A,#N/A,TRUE,"Equip. Int?rieurs Garnissage";#N/A,#N/A,TRUE,"Equipements ext?rieurs";#N/A,#N/A,TRUE,"Assises";#N/A,#N/A,TRUE,"Eclairage Signalisa. Visibilit?";#N/A,#N/A,TRUE,"Electricit? Electro. Habitacle";#N/A,#N/A,TRUE,"Archi. Electrique Electronique"}</definedName>
    <definedName name="Zone_impres_MI">#REF!</definedName>
    <definedName name="Zones">'[8]Zones DAIC'!$A$6</definedName>
  </definedNames>
  <calcPr fullCalcOnLoad="1"/>
</workbook>
</file>

<file path=xl/sharedStrings.xml><?xml version="1.0" encoding="utf-8"?>
<sst xmlns="http://schemas.openxmlformats.org/spreadsheetml/2006/main" count="9143" uniqueCount="1098">
  <si>
    <t>Отделка сидений C&amp;T Rafaëlo</t>
  </si>
  <si>
    <t xml:space="preserve">Отделка сидений C&amp;T Sanderson </t>
  </si>
  <si>
    <t xml:space="preserve">Z6FX </t>
  </si>
  <si>
    <t>Отделка сидений велюр Quanta + Окружение Mistral (Тёмный) /Matinal (светлый)</t>
  </si>
  <si>
    <t>Z2FX / Z2FC</t>
  </si>
  <si>
    <t>не устанавливается подогрев сидений</t>
  </si>
  <si>
    <t>Сплошная перегородка в половину высоты несъемная + решетка + боковые расширители</t>
  </si>
  <si>
    <t>Сплошная перегородка в половину высоты съемная + окно для погрузки длинномерных грузов</t>
  </si>
  <si>
    <t>Сплошная перегородка в половину высоты несъемная + окно для погрузки длинномерных грузов</t>
  </si>
  <si>
    <t xml:space="preserve">Сплошная перегородка в половину высоты съемная + решeтка + окно для погрузки длинномерных грузов </t>
  </si>
  <si>
    <t>Сплошная перегородка в половину высоты несъемная + решетка + окно для погрузки длинномерных грузов</t>
  </si>
  <si>
    <t>Сплошная перегородка в половину высоты съемная + решeтка + окно для погрузки длинномерных грузов + боковые расширители</t>
  </si>
  <si>
    <t>Сплошная перегородка в половину высоты несъемная + решeтка + окно для погрузки длинномерных грузов + боковые расширители</t>
  </si>
  <si>
    <t>Автоматический дополнительный подогрев (только для дизельных двигателей)</t>
  </si>
  <si>
    <t>Пакет "Plus": Центральный замок пультом ДУ +  Зеркала с электроприводом и обогревом</t>
  </si>
  <si>
    <t>Пакет "Super Plus": Центральный замок с двумя пультами ДУ + Суперблокировка замков +  Зеркала с электроприводом и обогревом</t>
  </si>
  <si>
    <t>Отделка сидений смесь C&amp;T / Кожа Saint Cyr + Окружение Mistral (Тёмный) / Matinal (Светлый) + Пакет электрические сиденья</t>
  </si>
  <si>
    <t>Z1FX/Z1FC</t>
  </si>
  <si>
    <t>Отделка Сидений Кожа Claudia + Окружение Mistral (Тёмный) / Matinal (Светлый) + Задние боковые солнцезащитные шторки</t>
  </si>
  <si>
    <t>Литые диски R16 "Carriacou" c шинами 215/55</t>
  </si>
  <si>
    <t>Полная масса (кг)</t>
  </si>
  <si>
    <t>Краска белый перламутр BLANC NACRE (N9M6)</t>
  </si>
  <si>
    <t>0NN9</t>
  </si>
  <si>
    <t>Три независимых (с индивидуальной регулировкой наклона спинки) задних сидения с возможностью съема любого из трех сидений + складные столики в спинках передних сидений. Среднее сиденье складывается, образуя столик с подстаканниками + боковые подушки безоп</t>
  </si>
  <si>
    <t xml:space="preserve">Двухзонный Климат-контроль + салонный фильтр от пыли + атермическое ветровое стекло. </t>
  </si>
  <si>
    <t>Выдвижные ящики для хранения под сиденьем водителя + карманы для хранения в спинках передних сидений</t>
  </si>
  <si>
    <t>Крепления ISOFIX для детского кресла на 2-х задних сиденьях</t>
  </si>
  <si>
    <t xml:space="preserve">Пакет "Plus": Центральный замок с пультом ДУ +  Зеркала с электроприводом и обогревом </t>
  </si>
  <si>
    <t>Внешние зеркала заднего вида с электроприводом и обогревом</t>
  </si>
  <si>
    <t>Электрически складывающиеся зеркала (из салона и при закрывании машины)</t>
  </si>
  <si>
    <t>Подвеска Hydractive 3+. Автоматический контроль над оптимальным уровнем дорожного просвета (клиренса), в зависимости от дорожных условий (с возможностью изменения клиренса вручную). Выбор режима жёсткости подвески.</t>
  </si>
  <si>
    <t>Пакет "Авто": Климат-контроль "2+2": с раздельной регулировкой температуры слева и справа + с воздуховодами и раздельной регулировкой поступления воздуха на 2 ряду  + охлаждаемое перчаточное отделение + передний автоматический стеклоочиститель (Датчик дождя) + автоматическое включение фар ближнего света+ выключение фар с задержкой + Зеркало наблюдения за детьми + Ветровое стекло атермическое и акустическое + Пакет комфорт сзади (ZG03)</t>
  </si>
  <si>
    <t>Аудиосистема , связь и навигация</t>
  </si>
  <si>
    <t>Две задних противотуманных фары и два сигнала движения задним ходом, дополнительный стоп-сигнал</t>
  </si>
  <si>
    <t>Галогеновые фары</t>
  </si>
  <si>
    <t xml:space="preserve">Задний стеклоочиститель и омыватель стекла (задний стеклоочиститель включается при включении задней передачи, если работает передний стеклоочиститель) </t>
  </si>
  <si>
    <t>Обогрев заднего стекла</t>
  </si>
  <si>
    <t>Задние боковые подушки безопасности</t>
  </si>
  <si>
    <t>NF08</t>
  </si>
  <si>
    <t xml:space="preserve">Jumper Combi 
2.2 Hdi 120 лс
МКПП
33 L2H2 </t>
  </si>
  <si>
    <t>Износоустойчивые шины 225/70/R15</t>
  </si>
  <si>
    <t>Ограничитель скорости 90 км/ч</t>
  </si>
  <si>
    <t>Ограничитель скорости 100 км/ч</t>
  </si>
  <si>
    <t xml:space="preserve">Круиз-контроль + Ограничитель скорости 90 км/ч </t>
  </si>
  <si>
    <t xml:space="preserve">Круиз-контроль + Ограничитель скорости 100 км/ч </t>
  </si>
  <si>
    <t>Включение аварийной сигнализации при экстренном торможении</t>
  </si>
  <si>
    <t>Полочка над сиденьем водителя</t>
  </si>
  <si>
    <t xml:space="preserve"> Регулировка сиденья пассажира (не доступен с отделкой TEC)</t>
  </si>
  <si>
    <t>Складывающийся диван на три места (третий ряд) со складывающимися спинками</t>
  </si>
  <si>
    <t>Вторая боковая дверь со стеклом дверь</t>
  </si>
  <si>
    <t>Боковое сдвижное стекло 2 ряд</t>
  </si>
  <si>
    <t>Тонированные стекла + заднее супер-тонированное стекло</t>
  </si>
  <si>
    <t>Дополнительный обогрев сзади</t>
  </si>
  <si>
    <t>Выключение переднего освещения с задержкой (функция "Проводи меня домой")</t>
  </si>
  <si>
    <t>Двухзонный климат-контроль + автоматическое определение загрязненности воздуха</t>
  </si>
  <si>
    <t>Фильтр от пыли и запахов</t>
  </si>
  <si>
    <t>Внешние Электрохромные (автоматически затемняющееся в зависимости от освещения) зеркала заднего вида</t>
  </si>
  <si>
    <t xml:space="preserve">Внутрисалонное Электрохромное (автоматически затемняющееся в зависимости от освещения) зеркало заднего вида + Передний автоматический стеклоочиститель (Датчик дождя) + автоматическое включение фар ближнего света </t>
  </si>
  <si>
    <t xml:space="preserve">Многослойное Акустическое ветровое стекло +  Электрохромное (самозатемняющееся) внутреннее зеркало заднего вида + Передний автоматический стеклоочиститель (Датчик дождя) + автоматическое включение фар ближнего света (датчик освещенности) + выключение фар </t>
  </si>
  <si>
    <t>Краска BLANC BANQUISE (WPP0)</t>
  </si>
  <si>
    <t>Антиблокировочная система тормозов (АБС), Электронная система распределения тормозных усилий, помощь при экстренном торможении</t>
  </si>
  <si>
    <t>Подушки безопасности водителя и пассажира, боковые подушки и передние шторки безопасности (всего 6 подушек) + Коленная подушка безопасности водителя</t>
  </si>
  <si>
    <t>YM04</t>
  </si>
  <si>
    <t>DO01</t>
  </si>
  <si>
    <t>WLFI</t>
  </si>
  <si>
    <t>Датчики парковки в заднем бампере</t>
  </si>
  <si>
    <t>UB01</t>
  </si>
  <si>
    <t>Комфорт3: Стекла</t>
  </si>
  <si>
    <t>В цвет кузова: передний и задний бампер (+передние накладки), ручки дверей, боковые молдинги</t>
  </si>
  <si>
    <t>КПП CVT-Вариатор</t>
  </si>
  <si>
    <t>Цены - Новый Berlingo пассажирский</t>
  </si>
  <si>
    <t>Усилитель руля с изменяемой жесткостью и рулевое колесо с регулировкой по высоте и глубине</t>
  </si>
  <si>
    <t>Складывающийся задний диван 2/3-1/3</t>
  </si>
  <si>
    <t>Регулируемый подогрев передних сидений</t>
  </si>
  <si>
    <t>NA01</t>
  </si>
  <si>
    <t>Не устанавливается при обивке сидений Велюр Quanta</t>
  </si>
  <si>
    <t xml:space="preserve">Регулируемый подогрев передних сидений + Массаж поясничной области водительского сиденья </t>
  </si>
  <si>
    <t>Вход USB + вход JACK  (недоступен с системами навигации) + Пакет "Аудио": Аудиосистема с тюнером c функцией RDS, проигрывателем CD с поддержкой MP3, 6 динамиков + управление на рулевом колесе) +  Многофункциональный дисплей C</t>
  </si>
  <si>
    <t>Пакет "Авто": Климат-контроль "2+2": с раздельной регулировкой температуры слева и справа + с воздуховодами и раздельной регулировкой поступления воздуха на 2 ряду  + охлаждаемое перчаточное отделение + передний автоматический стеклоочиститель (Датчик дождя) + автоматическое включение фар ближнего света+ выключение фар с задержкой + Зеркало наблюдения за детьми + Ветровое стекло атермическое и акустическое + Пакет Комфорт сзади (ZG03)</t>
  </si>
  <si>
    <t>Правая боковая сдвижная цельнометаллическая дверь</t>
  </si>
  <si>
    <t xml:space="preserve"> C4 Hatchback (5-и дверный) - ЦЕНЫ</t>
  </si>
  <si>
    <t>C4 Hatchback (5-и дверный) - ЦЕНЫ</t>
  </si>
  <si>
    <t xml:space="preserve"> C4 Coupe (3-x дверный) - ЦЕНЫ</t>
  </si>
  <si>
    <t xml:space="preserve"> Цены - C3 Picasso</t>
  </si>
  <si>
    <t xml:space="preserve"> C5 Седан (4-и дверный) - ЦЕНЫ</t>
  </si>
  <si>
    <t xml:space="preserve"> C5 Tourer (5-и дверный) - ЦЕНЫ</t>
  </si>
  <si>
    <t>На автомобили 2009 года производства</t>
  </si>
  <si>
    <t>На автомобили произведенные до ноября 2009 года</t>
  </si>
  <si>
    <t>На автомобили произведенные начиная с ноября 2009 года</t>
  </si>
  <si>
    <t>На автомобили произведенные до июля 2009 года</t>
  </si>
  <si>
    <t>На автомобили произведенные начиная c июля 2009 года</t>
  </si>
  <si>
    <t>ЦЕНЫ - С4 Picasso 5 мест</t>
  </si>
  <si>
    <t>На автомобили произведенные до декабря 2009 года</t>
  </si>
  <si>
    <t>На автомобили произведенные начиная с декабря 2009 года</t>
  </si>
  <si>
    <t>Комфорт 3: Стекла</t>
  </si>
  <si>
    <t>Недоступен на бензиновый 2.0 л. с механической коробкой передач</t>
  </si>
  <si>
    <t>Окраска BLANC BANQUISE (WPP0), ROUGE ADEN (1NP0)</t>
  </si>
  <si>
    <t>Окраска (металлик или перламутр), BLEU RECIFE (3FM0), BLEU ABYSSE (5SM0), BLEU IPANEMA (T8M0), BLEU BOURRASQUE (T4M0), GRIS ALUMINIUM  (ZRM0), GRIS THORIUM (9HM0), MATIVOIRE (G2M0), NOIR PERLA NERA (9VM0), ROUGE LUCIFER (KQM0)</t>
  </si>
  <si>
    <t>Передние бампера окрашенные в цвет кузова</t>
  </si>
  <si>
    <t>Пакет электрические сиденья: Электроприводы всех регулировок сидений водителя и переднего пассажира, память на две настройки (сидения водителя и боковых зеркал), автоматическое отодвигание сидения водителя при входе/выходе из автомобиля, автоматически подстраиваемые зеркала при движении задним ходом (устанавливается только с отделками Mix C&amp;T / Cuir Saint Cyr, Кожа Claudia и Кожа Integral)</t>
  </si>
  <si>
    <t>Пакет электрические сиденья: Электроприводы всех регулировок сидений водителя и переднего пассажира, память на две настройки (сидения водителя и боковых зеркал), автоматическое отодвигание сидения водителя при входе/выходе из автомобиля, массаж водительского сиденья и автоматически подстраиваемые зеркала при движении задним ходом (устанавливается только с отделками Mix C&amp;T / Cuir Saint Cyr, Кожа Claudia и Кожа Integral)</t>
  </si>
  <si>
    <t>Зеркала заднего вида с электроприводом регулировок</t>
  </si>
  <si>
    <t xml:space="preserve">Многослойные акустические боковые стекла + двухантенный тюнер + Аудио вход RCA (тюльпан) + Сигнализация + Суперблокировка замков </t>
  </si>
  <si>
    <t>Защитная металлическая решетка-лестница за сиденьем водителя</t>
  </si>
  <si>
    <t>Съёмная цельнометаллическая перегородка до уровня сидений водителя и пассажира</t>
  </si>
  <si>
    <t>Съёмная цельнометаллическая перегородка до уровня до спинок сидений водителя и пассажира + решетка на остальную высоту</t>
  </si>
  <si>
    <t>Несъёмная цельнометаллическая перегородка до уровня до спинок сидений водителя и пассажира + решётка</t>
  </si>
  <si>
    <t>Jumper 
3.0 Hdi 160 лс
МКПП
FgTl 40Heavy L4H3</t>
  </si>
  <si>
    <t>Вход USB</t>
  </si>
  <si>
    <t>YM01</t>
  </si>
  <si>
    <t>WLFX</t>
  </si>
  <si>
    <t>Регулировка сиденья пассажира (не доступен с отделкой TEC)</t>
  </si>
  <si>
    <t>Сиденье водителя с подвеской + передние подголовники (не доступна с отделкой салона TEP, дополнительным подогревом, боковыми подушками безопасности)</t>
  </si>
  <si>
    <t xml:space="preserve">Автоматический стеклоочиститель (Датчик дождя) и автоматическое включение освещение (Датчик света) + Пакет "Аудио" (RCM4) + Противотуманные фары (PR01)   (Требует заказа пакета Plus) </t>
  </si>
  <si>
    <t>Фургон</t>
  </si>
  <si>
    <t>Усиленная двухлистовая подвеска (не доступна с пневматической подвеской)</t>
  </si>
  <si>
    <t>включение аварийной сигнализации при экстренном торможении</t>
  </si>
  <si>
    <t>Передняя фронтальная подушка безопасности пассажира</t>
  </si>
  <si>
    <t xml:space="preserve">Штампованные диски 16" Laponie  </t>
  </si>
  <si>
    <t>Литые диски 17" Baltique</t>
  </si>
  <si>
    <t>ZH02</t>
  </si>
  <si>
    <t>Литые диски 17" Baltique c датчиком давления в шинах</t>
  </si>
  <si>
    <t>ZH03</t>
  </si>
  <si>
    <t>Литые диски 18"  Atlantique c датчиком давления в шинах</t>
  </si>
  <si>
    <t>ZH07</t>
  </si>
  <si>
    <t>Литые диски 19"  Adriatique c датчиком давления в шинах</t>
  </si>
  <si>
    <t>ZH09</t>
  </si>
  <si>
    <t>Антиблокировочная система тормозов (АБС) + Электронная система распределения тормозных усилий + Помощь при экстренном торможении</t>
  </si>
  <si>
    <t>Поперечная полка над сиденьем водителя и переднего пассажира (под крышей, на всю ширину салона) для хранения вещей и документов (формата A4, объем 12,5 литров)</t>
  </si>
  <si>
    <t>Карманы в передних дверях с подстаканником в пассажирской двери</t>
  </si>
  <si>
    <t>Выдвижные ящики для хранения под сиденьями водителя и пассажира + карманы для хранения в спинках передних сидений</t>
  </si>
  <si>
    <t>Перчаточный ящик за панелью приборов водителя</t>
  </si>
  <si>
    <t>Датчик непристегнутого ремня водителя</t>
  </si>
  <si>
    <t>Сигнализация (определение подъема) + супер центральный замок</t>
  </si>
  <si>
    <t>Программирование автоматической блокировки дверей во время движения с разблокировкой во время аварии</t>
  </si>
  <si>
    <t>Блокировка дверей внутри а/м</t>
  </si>
  <si>
    <t>Автоматическое включение внутреннего плафона освещения</t>
  </si>
  <si>
    <t>Передний автоматический стеклоочиститель (Датчик дождя) + автоматическое включение фар ближнего света</t>
  </si>
  <si>
    <t>Зеркала заднего вида с электроприводом, обогревом и электрически складывающиеся (не доступно при заказе зеркал с боковым обзором 2,20 и 2,35 м)</t>
  </si>
  <si>
    <t>Съемная лампа в заднем отделении</t>
  </si>
  <si>
    <t>Перчаточное отделение с закрывающейся крышкой</t>
  </si>
  <si>
    <t>Ящик под сидением</t>
  </si>
  <si>
    <t>Иммобилайзер</t>
  </si>
  <si>
    <t>Центральный замок с пультом PLIP</t>
  </si>
  <si>
    <t>Ксеноновые фары</t>
  </si>
  <si>
    <t>Автоматическое включение фар ближнего света+выключение фар с задержкой</t>
  </si>
  <si>
    <t>2 сиденья 3-го ряда, складывающиеся в пол багажника</t>
  </si>
  <si>
    <t>Регулировка водительского сиденья по высоте, в продольном положении и по углу наклона спинки</t>
  </si>
  <si>
    <t>Регулировка пассажирского сиденья в продольном положении и по углу наклона спинки сиденья</t>
  </si>
  <si>
    <t>Электрическая регулировка водительского сиденья + регулировка пассажирского сиденья в продольном положении и по углу наклона спинки сиденья</t>
  </si>
  <si>
    <t>Передний центральный подлокотник с двумя ящичками для хранения, регулируемый в продольном положении</t>
  </si>
  <si>
    <t>Задний центральный подлокотник с подставкой для стаканов</t>
  </si>
  <si>
    <t>Адаптивные (поворотные) би-ксеноновые фары + датчик давления в шинах + ESP + Литые диски 16"</t>
  </si>
  <si>
    <t>Навигация с цветным экраном и камерой заднего вида</t>
  </si>
  <si>
    <t>Не доступно</t>
  </si>
  <si>
    <t>Окраска Blanc Antarctique (H9P0)</t>
  </si>
  <si>
    <t>Окраска (металлик или перламутр) BEIGE BARKHANE  (J7M0), BLEU BAIKAL (S8M0), BLEU ISTRIA (S9M0), GRIS PILBARA (9RM0), GRIS COOL SILVE (9SM0), GRIS GARRIGUE (9TM0), NOIR PERLE (9ZM0)</t>
  </si>
  <si>
    <t>Гидроусилитель руля с варьируемым усилием и с регулировкой по высоте</t>
  </si>
  <si>
    <t>Передние фронтальные подушки безопасности водителя и пассажира</t>
  </si>
  <si>
    <t>Лампы дневного света</t>
  </si>
  <si>
    <t>2-й ряд: Три полноценных складывающихся сидения</t>
  </si>
  <si>
    <t>Центральное заднее сиденье с продольной регулировкой</t>
  </si>
  <si>
    <t>Подогрев передних сидений</t>
  </si>
  <si>
    <t>Атермическое ветровое стекло + Электрохромированное (самозатемняющееся) внутреннее зеркало заднего вида + Передний автоматический стеклоочиститель (Датчик дождя) + автоматическое включение фар ближнего света (датчик освещенности) + выключение фар с задержкой (функция "проводи меня домой)</t>
  </si>
  <si>
    <t>Запасное колесо (Докатка)</t>
  </si>
  <si>
    <t>ЦЕНЫ - С4 Grand Picasso 7 сидений</t>
  </si>
  <si>
    <t>RS02</t>
  </si>
  <si>
    <t>Зеркало заднего вида с автозатемнением</t>
  </si>
  <si>
    <t>Доступно с отделками Кожа и Алькантара</t>
  </si>
  <si>
    <t>Только для автомобилей с роботизированной коробкой передач</t>
  </si>
  <si>
    <t>SP01</t>
  </si>
  <si>
    <t>Cетка в багажном отделении</t>
  </si>
  <si>
    <t>ZG04</t>
  </si>
  <si>
    <t>Пакет комфорт сзади+: Задние электростеклоподъёмники + Шторки от солнца 2-ой и 3-й ряд + детский замок</t>
  </si>
  <si>
    <t>TK01</t>
  </si>
  <si>
    <t>Разделительная складная защитная полка в багажном отделении</t>
  </si>
  <si>
    <t>Литые диски 16" Baikal</t>
  </si>
  <si>
    <t>Литые диски 17" "Roskilde"</t>
  </si>
  <si>
    <t>Кондиционер + охлаждаемое перчаточное отделение с подсветкой</t>
  </si>
  <si>
    <t>Круиз-контроль и ограничитель скорости</t>
  </si>
  <si>
    <t>Сиденья и отделения для хранения</t>
  </si>
  <si>
    <t>Комфорт  и Технологии</t>
  </si>
  <si>
    <t>Лампа для чтения карт</t>
  </si>
  <si>
    <t xml:space="preserve">Зеркало для наблюдения за детьми </t>
  </si>
  <si>
    <t>Индикатор непристегнутых ремней переднего и задних пассажиров</t>
  </si>
  <si>
    <t>Боковые подушки безопасности + боковые шторки безопасности</t>
  </si>
  <si>
    <t>Отделка сидений тканью C&amp;T Jill</t>
  </si>
  <si>
    <t>Отделка сидений тканью C&amp;T Maxi Taylor</t>
  </si>
  <si>
    <t>Отделка сидений смесью ткани C&amp;T Brise и велюра Misteco</t>
  </si>
  <si>
    <t>Зеркала с электроприводом регулировок</t>
  </si>
  <si>
    <t>Подсветка под зеркалами заднего вида</t>
  </si>
  <si>
    <t>Центральный передний подлокотник</t>
  </si>
  <si>
    <t>Рулевое колесо с фиксированной ступицей и с регулировкой по высоте и глубине</t>
  </si>
  <si>
    <t>Круиз контроль с ограничителем скорости</t>
  </si>
  <si>
    <t>Бортовой компьютер (пройденное расстояние, средний и моментальный расход топлива, автономный запас хода, температура воздуха снаружи, журнал предупреждений)</t>
  </si>
  <si>
    <t>Прозрачная комбинация приборов</t>
  </si>
  <si>
    <t>Вентиляторы кондиционера для задних пассажиров</t>
  </si>
  <si>
    <t>Электропривод 5-й двери (багажника на Tourer)</t>
  </si>
  <si>
    <t>MO02</t>
  </si>
  <si>
    <t>SO03</t>
  </si>
  <si>
    <r>
      <t>Citroen Assistance 
 круглосуточная техническая помощь на дорогах 
в течение 2-х лет</t>
    </r>
    <r>
      <rPr>
        <sz val="10"/>
        <color indexed="10"/>
        <rFont val="Arial"/>
        <family val="2"/>
      </rPr>
      <t xml:space="preserve">
(для всех автомобилей выданнных клиенту с 01.01.2010) </t>
    </r>
  </si>
  <si>
    <r>
      <t>Citroen Assistance 
 круглосуточная техническая помощь на дорогах 
в течение 2-х лет</t>
    </r>
    <r>
      <rPr>
        <sz val="10"/>
        <color indexed="10"/>
        <rFont val="Arial"/>
        <family val="2"/>
      </rPr>
      <t xml:space="preserve">
(для всех автомобилей до 3,5 тоннн выданнных клиенту с 01.01.2010) </t>
    </r>
  </si>
  <si>
    <t>Отделка сидений C&amp;T Diamant Noir
и другими сопровождающими материалами</t>
  </si>
  <si>
    <t xml:space="preserve">Дизельный
 2.2 л.
160 л.с. </t>
  </si>
  <si>
    <t>Заводской фиксированный ограничитель скорости 90 км/ч (стандартно на 40; не отключается)</t>
  </si>
  <si>
    <t>Заводской фиксированный ограничитель скорости 100 км/ч ( не отключается)</t>
  </si>
  <si>
    <t>Круиз-контроль</t>
  </si>
  <si>
    <t xml:space="preserve">Круиз-контроль + Заводской фиксированный ограничитель скорости 90 км/ч </t>
  </si>
  <si>
    <t>Круиз-контроль + Заводской фиксированный ограничитель скорости 100 км/ч</t>
  </si>
  <si>
    <t>Защита двигателя</t>
  </si>
  <si>
    <t>Передние Брызговики</t>
  </si>
  <si>
    <t>Задние Брызговики</t>
  </si>
  <si>
    <t>Объем топливного бака 125 Литров</t>
  </si>
  <si>
    <t>электронная система распределения тормозных усилий</t>
  </si>
  <si>
    <t>Механический стояночный тормоз</t>
  </si>
  <si>
    <t>Электрический автоматически активируемый и деактивируемый стояночный тормоз с функцией помощи начала движения на склоне</t>
  </si>
  <si>
    <t xml:space="preserve">Система предупреждения о непроизвольном пересечении осевой линии дорожной разметки (AFIL) </t>
  </si>
  <si>
    <t>Видимость и освещение</t>
  </si>
  <si>
    <t>PR01</t>
  </si>
  <si>
    <t>ND02</t>
  </si>
  <si>
    <t>Поворотные Би-ксеноновые фары, обеспечивающие угол освещения до 105˚ + Омыватели фар</t>
  </si>
  <si>
    <t>Передний плафон с лампами для чтения и задний плафон</t>
  </si>
  <si>
    <t>Электрозамок дверцы багажника</t>
  </si>
  <si>
    <t>С производства февраля 2009 г, данная отделка больше не доступна</t>
  </si>
  <si>
    <t>Датчики парковки в переднем бампере + Датчики парковки в заднем бампере + система определения доступного места для парковки</t>
  </si>
  <si>
    <t>Опция доступна с производства марта 2009 года</t>
  </si>
  <si>
    <t>Механическая пружинная подвеска</t>
  </si>
  <si>
    <t>Подогрев передних сидений (3 уровня) + ящик под передним сиденьем пассажира + передние боковые подушки безопасности + шторки безопасности передние и задние</t>
  </si>
  <si>
    <t>Не устанавливается подогрев сидений</t>
  </si>
  <si>
    <t>Адаптивные (поворотные) би-ксеноновые фары + датчик давления в шинах + Литые диски 16 дюймов + ESP</t>
  </si>
  <si>
    <t>Пакет "Аудио" + MP3 (CD RDS, клавиши управления на рулевом колесе, 6 динамиков)</t>
  </si>
  <si>
    <t>Подушки безопасности водителя и переднего пассажира</t>
  </si>
  <si>
    <t>Кондиционер + охлаждаемое перчаточное отделение + Зеркала заднего вида с электроприводом регулировок</t>
  </si>
  <si>
    <t>Открытая полка для мелких вещей переднего пассажира</t>
  </si>
  <si>
    <t>Базовая комплектация</t>
  </si>
  <si>
    <t>Комментарий</t>
  </si>
  <si>
    <t xml:space="preserve">Бензиновый
 VTi 
120 л.с. </t>
  </si>
  <si>
    <t xml:space="preserve">Бензиновый
 VTi
120 л.с. </t>
  </si>
  <si>
    <t>Механическая КПП, 5-ступ</t>
  </si>
  <si>
    <t>Автоматическая КПП, 4 ступ</t>
  </si>
  <si>
    <t>Механическая КПП, 6-ступ</t>
  </si>
  <si>
    <t>Датчики парковки в переднем бампере + Датчики парковки в заднем бампере + система определения свободного места для парковки</t>
  </si>
  <si>
    <t>Отделка Сидений Кожа Claudia + Окружение Mistral (Тёмный)  + Задние боковые солнцезащитные шторки</t>
  </si>
  <si>
    <r>
      <t xml:space="preserve">Пакет "Аудио" (CD RDS , </t>
    </r>
    <r>
      <rPr>
        <sz val="11"/>
        <rFont val="Arial"/>
        <family val="2"/>
      </rPr>
      <t>6 динамиков)</t>
    </r>
  </si>
  <si>
    <t xml:space="preserve">Бензиновый
1.4 л.
75 л.с. </t>
  </si>
  <si>
    <t>Круиз контроль и ограничитель скорости</t>
  </si>
  <si>
    <t>Климат-контроль спереди и сзади + охлаждаемое перчаточное отделение + Дополнительный обогрев сзади</t>
  </si>
  <si>
    <t xml:space="preserve">Многослойные супертонированные боковые стекла </t>
  </si>
  <si>
    <t>SO02</t>
  </si>
  <si>
    <t>Аудиосистема + Телематические средства</t>
  </si>
  <si>
    <t>Радио подготовка</t>
  </si>
  <si>
    <t>Пакет "Аудио" MP3 (CD RDS двойной тюнер, клавиши управления на рулевом колесе, регулировка звука в зависимости от скорости автомобиля, 6 динамиков)</t>
  </si>
  <si>
    <t>WL88</t>
  </si>
  <si>
    <t>WL89</t>
  </si>
  <si>
    <t xml:space="preserve">Двойная передняя подушка безопасности пассажиров </t>
  </si>
  <si>
    <t>Крепление ISOFIX для детского кресла на переднем пассажирском сиденье</t>
  </si>
  <si>
    <t>Ремни безопасности водителя и передних пассажиров с преднатяжителями и ограничителями усилия</t>
  </si>
  <si>
    <t xml:space="preserve">Автоматический лючок топливного бака </t>
  </si>
  <si>
    <t>UB03</t>
  </si>
  <si>
    <t>Комфорт3: Стекла и шторки</t>
  </si>
  <si>
    <t>Удлиненное ветровое стекло + 2 сдвижных козырька от солнца со стороны водителя и пассажира</t>
  </si>
  <si>
    <t>ZG03</t>
  </si>
  <si>
    <t>Заднее открывающееся стекло с большим спойлером</t>
  </si>
  <si>
    <t>Пакет "City": Датчики парковки задние + Задние стеклоподъемники + Подогрев зеркал + Электропривод складывания зеркал + Стеклоподъемник со стороны переднего пассажира секвентальный, с функцией анти-зажим +  Электронная блокировка открывания дверей (защита для детей)</t>
  </si>
  <si>
    <t>Заводской фиксированный ограничитель скорости запрограммированный на 100 км/ч (не устанавливается вместе с хронотахографом)</t>
  </si>
  <si>
    <t>опция закрыта для заказа в производство</t>
  </si>
  <si>
    <t>Опция закрыта для заказа в производство</t>
  </si>
  <si>
    <t>Датчики парковки в заднем бампере + Пакет "Аудио": Аудиосистема с тюнером c функцией RDS, проигрывателем CD с поддержкой MP3, 6 динамиков + управление на рулевом колесе)</t>
  </si>
  <si>
    <t>Датчики парковки в переднем и заднем бамперах</t>
  </si>
  <si>
    <t>Тонированные стёкла</t>
  </si>
  <si>
    <t>Двигатель</t>
  </si>
  <si>
    <t>Бензиновый Турбо THP
 150 л.с.</t>
  </si>
  <si>
    <t>Бензиновый Турбо THP
 140 л.с.</t>
  </si>
  <si>
    <t xml:space="preserve">Бензиновый 
1.6 л. 
110 л.с. </t>
  </si>
  <si>
    <t xml:space="preserve">Бензиновый
 1.6 л. 
110 л.с. </t>
  </si>
  <si>
    <t>C-Crosser 5 Мест - ЦЕНЫ</t>
  </si>
  <si>
    <t>Аудиосистема с одним тюнером: поддержка MP3, 6 динамиков, управление на руле, регулировка громкости в зависимости от скорости движения</t>
  </si>
  <si>
    <t>RCM4</t>
  </si>
  <si>
    <t>Навигационная система Navidrive RT5 c цветным 7-дюймовым экраном высокого разрешения, Жестким диском 30 Гб (20 Гб под карты навигации + 10 Гb для хранения коллекции Mp3 (до 170 часов музыки) с возможностью декодирования в формат MP3 напрямую с аудио-диска</t>
  </si>
  <si>
    <t>VTR</t>
  </si>
  <si>
    <t>VTR Pack</t>
  </si>
  <si>
    <t>Навигационная система Navidrive GPS c цветным 7-дюймовым экраном, Жестким диском 30 Гб (20 Гб под карты навигации + 10 Гb для хранения коллекции Mp3 (до 170 часов музыки) с возможностью декодирования в формат MP3 напрямую с аудио-диска или копирования готовых MP3 дисков), телефоном GSM с голосовым управлением, возможностью просмотра видео с подключаемого устройства, управлением всеми основными функциями на рулевом колесе</t>
  </si>
  <si>
    <t>NM01</t>
  </si>
  <si>
    <t>Задний стеклоочиститель</t>
  </si>
  <si>
    <t>Переносной фонарь</t>
  </si>
  <si>
    <t>Запасное колесо стандартного размера</t>
  </si>
  <si>
    <t>Передние ремни безопасности с пиротехническим преднатяжителем и с ограничителем усилия + 3 задних трехточечных ремня безопасности с катушкой</t>
  </si>
  <si>
    <t>Крепления ISOFIX для детского кресла на задних боковых сиденьях</t>
  </si>
  <si>
    <t>Передние  подушки безопасности водителя и пассажира</t>
  </si>
  <si>
    <t>Oтключение подушки безопасности переднего пассажира</t>
  </si>
  <si>
    <t>Электронный иммобилайзер</t>
  </si>
  <si>
    <t xml:space="preserve">3 крепления ISOFIX трехточечных для детского кресла </t>
  </si>
  <si>
    <t>Электронная система стабилизации курсовой устойчивости  (ESP) +АПС (антипробуксовочная система)+Hill Holder</t>
  </si>
  <si>
    <t>АПС (антипробуксовочная система)</t>
  </si>
  <si>
    <t>Отделка салона Кожа Claudia, Окружение Mistral или Lama</t>
  </si>
  <si>
    <t xml:space="preserve">Окраска металлик  GRIS ALUMINIUM (ZRM0), GRIS FER (ZWM0), ROUGE LUCIFER (KQM0), </t>
  </si>
  <si>
    <t>Передние коврики</t>
  </si>
  <si>
    <t>Отделка сидений Alcantara / велюр Aréa окружение Mistral. Отделка багетом панели приборов. Полукруглый низ дверей и накладка на рычаге переключения передач голубой Антрацит (Anthracite Bleuté)</t>
  </si>
  <si>
    <t>Отделка Сидений Кожа Claudia Matinal (Светлый) + Задние боковые солнцезащитные шторки + Пакет электрические сиденья</t>
  </si>
  <si>
    <t>Z0FC</t>
  </si>
  <si>
    <t xml:space="preserve">Вход USB + вход JACK + Bluetooth (недоступен с системами навигации) </t>
  </si>
  <si>
    <t xml:space="preserve">Вход USB + вход JACK  (недоступен с системами навигации) </t>
  </si>
  <si>
    <t>Пакет "Повышенная проходимость": Усиленная подвеска, Увеличенный дорожный просвет (+7мм спереди / + 10мм сзади) + защита двигателя (картера) + Стальные диски R16 с декоративными колпаками "Spade Y" и шинами 215 / 55</t>
  </si>
  <si>
    <t xml:space="preserve">Электронная система стабилизации курсовой устойчивости  (ESP) </t>
  </si>
  <si>
    <t>Пакет электрические сиденья: Электроприводы всех регулировок сидений водителя и переднего пассажира, память на две настройки (сидения водителя и боковых зеркал), автоматическое отодвигание сидения водителя при входе/выходе из автомобиля, автоматически под</t>
  </si>
  <si>
    <t>Навигационная система Navidrive GPS c цветным 7-дюймовым экраном, Жестким диском 30 Гб (20 Гб под карты навигации + 10 Гb для хранения коллекции Mp3 (до 170 часов музыки) с возможностью декодирования в формат MP3 напрямую с аудио-диска или копирования гот</t>
  </si>
  <si>
    <t>Пакет "Авто": Климат-контроль "2+2": с раздельной регулировкой температуры слева и справа + с воздуховодами и раздельной регулировкой поступления воздуха на 2 ряду  + охлаждаемое перчаточное отделение + передний автоматический стеклоочиститель (Датчик дождя) + автоматическое включение фар ближнего света+ выключение фар с задержкой + Зеркало наблюдения за детьми + Ветровое стекло атермическое и акустическое</t>
  </si>
  <si>
    <t>Электрически складывающиеся зеркала + подстройка положения зеркал при включении задней передачи и занесение в память  + подсветка порогов + Подсветка под зеркалами заднего вида</t>
  </si>
  <si>
    <t>Отделка сидений Алькантара + цветовое оформление салона Matinal (бежевый) + Лампочки для чтения в спинках сидений первого ряда</t>
  </si>
  <si>
    <t>Электрически складывающиеся зеркала + подстройка положения зеркал при включении задней передачи и занесение в память  + Подсветка под зеркалами заднего вида</t>
  </si>
  <si>
    <t>Пепельница + Прикуриватель</t>
  </si>
  <si>
    <t>Пакет электрические сиденья  - электропривод всех настроек сидений водителя и переднего пассажира с памятью на две настройки + Электрически складывающиеся зеркала + подстройка положения зеркал при включении задней передачи и занесение в память (HU08)</t>
  </si>
  <si>
    <t>Боковые солнцезащитные шторки</t>
  </si>
  <si>
    <t>Отделения для хранения в полу под ногами задних пассажиров</t>
  </si>
  <si>
    <t>Багажная сетка, боковая</t>
  </si>
  <si>
    <t>Ящик под сиденьем переднего пассажира</t>
  </si>
  <si>
    <t>Столик в центральном заднем подлокотнике + люк для лыж</t>
  </si>
  <si>
    <t>Багажные дуги, продольные</t>
  </si>
  <si>
    <t>Стальные диски R16 c декоративными колпаками "Como" и шинами 195/55</t>
  </si>
  <si>
    <t>Литые диски R16 "Blade" c шинами 195/55</t>
  </si>
  <si>
    <t>Система динамической стабилизации (ESP)</t>
  </si>
  <si>
    <t>Подсветка места для ног и порогов сзади + Автоматическая подсветка "карманов" передних дверей при подносе к ним руки</t>
  </si>
  <si>
    <t>Два раздельно складывающихся c образованием ровного пола сидения 3-го ряда</t>
  </si>
  <si>
    <t>Комплект для ремонта колеса (включая насос)</t>
  </si>
  <si>
    <t>Боковые подушки безопасности водителя и пассажира</t>
  </si>
  <si>
    <t>Система динамической стабилизации (ESP), связанная с анти-пробуксовочной системой (ASR) + система помощи (удержания автомобиля) при начале движения на склоне + Пакет "Аудио" (RCM4)</t>
  </si>
  <si>
    <t>Комплект Hands free Blue Tooth + вход USB</t>
  </si>
  <si>
    <t>Опция в производстве до конца июня 2009 г. Недоступна с Системой Навигации</t>
  </si>
  <si>
    <t>Опция в производстве с начала июля 2009 г. Недоступна с Системой Навигации</t>
  </si>
  <si>
    <t>Jumper 
3.0 Hdi 160 лс
МКПП
FgTl 35 Heavy L4H3</t>
  </si>
  <si>
    <t>Jumper 
2.2 Hdi 120 лс
МКПП
FgTl 35 Heavy L4H3</t>
  </si>
  <si>
    <t>Jumper 
3.0 Hdi 160 лс
МКПП
FgTl 35 Heavy L3H3</t>
  </si>
  <si>
    <t>Металлическая перегородка (не доступна с обогревом + вывод воздуховодов в заднюю часть, с задней климатической установкой)</t>
  </si>
  <si>
    <t>Металлическая перегородка  со сдвижным стеклом (не доступна с обогревом + вывод воздуховодов в заднюю часть, с задней климатической установкой)</t>
  </si>
  <si>
    <t>Отделка пола (под дерево) (не доступно со второй боковой металлической дверью)</t>
  </si>
  <si>
    <t>Датчики парковки c камерой + полочки над сиденьем водителя (На 30/33/35)</t>
  </si>
  <si>
    <t>Подготовка под укладку кабеля - коннектор напряжения для подключения оборудования</t>
  </si>
  <si>
    <t>Розетка для аксессуаров 12V в грузовом отсеке</t>
  </si>
  <si>
    <t>Отделка салона ткань Tédéo et Efka-narbonnais</t>
  </si>
  <si>
    <t>Отделка салона Chaîne et Trame Flocké Achille (ведет за собой установку передних подголовников)</t>
  </si>
  <si>
    <t>TEP Pierce (искусственная кожа)</t>
  </si>
  <si>
    <t>○</t>
  </si>
  <si>
    <t>Декоративные колпаки</t>
  </si>
  <si>
    <t>Легкосплавные диски 15" на 30/33/35</t>
  </si>
  <si>
    <t>Легкосплавные диски 16" на 40</t>
  </si>
  <si>
    <t>Окраска металлик</t>
  </si>
  <si>
    <t>Цены- Jumper Combi</t>
  </si>
  <si>
    <t>Датчики парковки в заднем бампере + Пакет "Аудио": Аудиосистема с тюнером c функцией RDS, проигрывателем CD с поддержкой MP3, 6 динамиков + управление на рулевом колесе (WLCT)</t>
  </si>
  <si>
    <t>Задние фары не установлены, идут в сборе</t>
  </si>
  <si>
    <t>Зеркала заднего вида с боковым обзором на 2,20 м</t>
  </si>
  <si>
    <t>Зеркала заднего вида с боковым обзором на 2,35 м</t>
  </si>
  <si>
    <t>Срезанная крыша</t>
  </si>
  <si>
    <t>Подготовка под срез крыши</t>
  </si>
  <si>
    <t>Пульт дистанционного управления (c 3 клавишами)  (ведет за собой  подготовку под прокладку кабеля и коннектор напряжения)</t>
  </si>
  <si>
    <t>Центральный замок с помощью ключа или кнопки на приборное панели, с функцией отдельной блокировки/разблокировки багажного отделения, автоматическая блокировка замков на скорости свыше 10 км/ч.</t>
  </si>
  <si>
    <t>Пакет "Plus": Центральный замок пультом ДУ +  Зеркала с электроприводом и обогревом + Передние эл.стеклоподъёмники секвентальные с функцией закрытия с пульта ДУ</t>
  </si>
  <si>
    <t>Сиденье водителя и переднего пассажира</t>
  </si>
  <si>
    <t>Выдвижной ящик для хранения под сиденьем водителя</t>
  </si>
  <si>
    <t xml:space="preserve">Передние подголовники, регулирующиеся по высоте </t>
  </si>
  <si>
    <t>В цвет кузова: задние накладки + держатели зеркал заднего вида</t>
  </si>
  <si>
    <t>Штампованные диски 15 "Feroe"</t>
  </si>
  <si>
    <t>Z1FX / Z1FC</t>
  </si>
  <si>
    <t>C-Crosser - ЦЕНЫ</t>
  </si>
  <si>
    <t>Окраска металлик или перламутр GRIS ALUMINIUM (ZRM0), GRIS FER (ZWM0), NOIR ONYX (XYP0)</t>
  </si>
  <si>
    <t>Ковролиновое шумопоглащающее покрытие пола в кабине</t>
  </si>
  <si>
    <t>Трехфункциональная антенна (тюнер/GPS/GSM), установленная в зеркало заднего вида + зеркала заднего вида с электроприводом и подогревом)</t>
  </si>
  <si>
    <t>Пакет "Аудио 1" (CD RDS двойной тюнер, клавиши управления на рулевом колесе 4 дин.)</t>
  </si>
  <si>
    <t>Пакет "Аудио 2" (CD RDS двойной тюнер, клавиши управления на рулевом колесе 4 дин.+ MP3 Плеер)</t>
  </si>
  <si>
    <t>Комплект Hands free Blue Tooth + пакета "Аудио" 1- недоступен с NaviDrive</t>
  </si>
  <si>
    <t>Хронотахограф (Отдельно на 40)</t>
  </si>
  <si>
    <t>Хронотахограф + полочка над сиденьем водителя (На 30/33/35)</t>
  </si>
  <si>
    <t>Датчики парковки c камерой на 40</t>
  </si>
  <si>
    <t>Вывод информации о включенной передаче и Вывод информации о режиме  работы коробки передач BVA (sport / зима)</t>
  </si>
  <si>
    <t xml:space="preserve">Активная управляемая подвеска с переменной жесткостью и регулируемыми амортизаторами </t>
  </si>
  <si>
    <t>Вывод информации о режиме работы подвески (Normal или Sport)</t>
  </si>
  <si>
    <t>Мягкость подвески и работа амортизаторов регулируются в зависимости от стиля вождения</t>
  </si>
  <si>
    <t>Рулевое колесо с  3 осями, регулируемое по высоте и глубине</t>
  </si>
  <si>
    <t>Электрически регулирующуюся рулевая колонка</t>
  </si>
  <si>
    <t>Спойлер: 3 положения в зависимости от скорости</t>
  </si>
  <si>
    <t>Датчик давления шин</t>
  </si>
  <si>
    <t>Адаптивная подушка безопасности водителя с 2 патронами, срабатывающими в зависимости от силы удара</t>
  </si>
  <si>
    <t>Передние фронтальные подушки безопасности пассажира</t>
  </si>
  <si>
    <t>Боковые подушки безопасности передние и задние</t>
  </si>
  <si>
    <t>Активный капот (защита пешеходов)</t>
  </si>
  <si>
    <t>Навигационная система Navidrive GPS c цветным 7-дюймовым экраном, Жестким диском 30 Гб (20 Гб под карты навигации + 10 Гb для хранения коллекции Mp3 (до 170 часов музыки) с возможностью декодирования в формат MP3 напрямую с аудио-диска + Пакет Аудио Hi-Fi (усилитель, 8 динамиков + сабвуфер) + Bluetooth</t>
  </si>
  <si>
    <t>Комплект Hands free Blue Tooth + Пакет "Авто"</t>
  </si>
  <si>
    <t>Доступно с Отделками Кожа и Алькантара</t>
  </si>
  <si>
    <t>Панорамная стеклянная крыша  + Боковые солнцезащитные шторки</t>
  </si>
  <si>
    <t xml:space="preserve">Включение/выключение плафонов при открывании/закрывании  дверей, с пульта ДУ </t>
  </si>
  <si>
    <t>Плафоны с постепенным выключением, с выключением с задержкой</t>
  </si>
  <si>
    <t>Розетка 12 вольт передняя</t>
  </si>
  <si>
    <t>Сиденье водителя с подвеской + передние подголовники (не доступна с отделкой салона TEP, с подогревом водительского и пассажирского сидений (NA01 / NA03), и боковыми подушками безопасности (NF04))</t>
  </si>
  <si>
    <t>Пакет "Super Plus": Центральный замок с 2-мя пультами ДУ + Суперблокировка замков +  Зеркала с электроприводом и обогревом + Передние эл.стеклоподъёмники секвентальные с функцией анти-зажим, блокировка открывания дверей (от детей) с кнопки в салоне</t>
  </si>
  <si>
    <t>Для заказа кабины Extenso, необходимо заказывать обивку сидений тканью Mobilis (Z6FZ)</t>
  </si>
  <si>
    <t>Складывающийся задний диван 2/3-1/3 с выдвижными подушками сидений</t>
  </si>
  <si>
    <t xml:space="preserve">Дизельный
2.2 л. 
173 л.с.  </t>
  </si>
  <si>
    <t xml:space="preserve">Бензиновый
 3.0 л. 
215 л.с. </t>
  </si>
  <si>
    <t xml:space="preserve">Дизельный
2.7 л. 
208 л.с.  </t>
  </si>
  <si>
    <t>Автоматическая КПП, 6 ступ</t>
  </si>
  <si>
    <t xml:space="preserve">Вождение </t>
  </si>
  <si>
    <t>Рулевое колесо с фиксированной ступицей и регулировкой по высоте и глубине</t>
  </si>
  <si>
    <t>Моющееся нескользящее прорезиненое покрытие в багажном отделении</t>
  </si>
  <si>
    <t xml:space="preserve">Вторая боковая металлическая дверь </t>
  </si>
  <si>
    <t>Задние двери, распахивающиеся на 270 град</t>
  </si>
  <si>
    <t>Передняя фронтальная подушка безопасности пассажира + ящик под сиденьем + Передняя фронтальная подушка безопасности водителя</t>
  </si>
  <si>
    <t>Шторка багажного отделения</t>
  </si>
  <si>
    <t>Защита картера</t>
  </si>
  <si>
    <t>Полочка для документов над водителем</t>
  </si>
  <si>
    <t>Мощность (л.с.)</t>
  </si>
  <si>
    <t>Механическая 5-и ступенчатая коробка передач</t>
  </si>
  <si>
    <t xml:space="preserve">Интегральная отделка Салона (сидения, приборная панель, панель дверей) Кожей Премиум-класса Integral + Задние боковые подушки безопасности + Пакет Аудио Hi-Fi Регулируемый подогрев передних сидений + Массаж поясничной области водительского сиденья  </t>
  </si>
  <si>
    <t>Кондиционер + охлаждаемое перчаточное отделение+ салонный фильтр от пыли + атермическое ветровое стекло + Центральный замок с 1-м пультом ДУ + Зеркала с электроприводом и обогревом + Передние эл.стеклоподъёмники секвентальные с функцией анти-зажим</t>
  </si>
  <si>
    <r>
      <t>Литые диски 15"</t>
    </r>
    <r>
      <rPr>
        <sz val="10"/>
        <rFont val="Arial"/>
        <family val="0"/>
      </rPr>
      <t xml:space="preserve"> "COYOTTE"</t>
    </r>
  </si>
  <si>
    <t xml:space="preserve">Бензиновый
1.4i 16v 
90 лс
</t>
  </si>
  <si>
    <t>Пакет "Super Plus": Центральный замок с двумя пультами ДУ + Суперблокировка замков +  Зеркала с электроприводом и обогревом + Передние эл.стеклоподъёмники секвентальные с функцией закрытия с пульта ДУ</t>
  </si>
  <si>
    <t>Пакет "Plus": Центральный замок с пультом ДУ +  Зеркала с электроприводом и обогревом + Передние эл.стеклоподъёмники секвентальные с функцией анти-зажим</t>
  </si>
  <si>
    <t>Комфорт2: Стекла и двери</t>
  </si>
  <si>
    <t>2 распашные двери</t>
  </si>
  <si>
    <t>Правая боковая сдвижная дверь</t>
  </si>
  <si>
    <t>Левая боковая сдвижная дверь</t>
  </si>
  <si>
    <t xml:space="preserve">Комплект Hands free Blue Tooth </t>
  </si>
  <si>
    <r>
      <t>Радио подготовка  (антенна,</t>
    </r>
    <r>
      <rPr>
        <sz val="11"/>
        <rFont val="Arial"/>
        <family val="2"/>
      </rPr>
      <t xml:space="preserve"> проводка)</t>
    </r>
  </si>
  <si>
    <t>Автоматическая блокировка дверей при скорости свыше 10 км/ч</t>
  </si>
  <si>
    <t>Сигнализация + Cуперблокировка центрального замка</t>
  </si>
  <si>
    <t>Видимость</t>
  </si>
  <si>
    <t>Противотуманные фары</t>
  </si>
  <si>
    <t>Омыватели фар</t>
  </si>
  <si>
    <t>LA04</t>
  </si>
  <si>
    <t>Зеркала с эл.привод. + обогревом</t>
  </si>
  <si>
    <t>Комфорт 1: Сиденья и отделения для хранения</t>
  </si>
  <si>
    <t>Передние и задние подголовники (2+3)</t>
  </si>
  <si>
    <t>Активные передние подголовники</t>
  </si>
  <si>
    <t>1CM5GFTS1532A050 
(c 01/12/2008)</t>
  </si>
  <si>
    <t>1CM5GFES1532A050 (до 01/12/2008)</t>
  </si>
  <si>
    <t xml:space="preserve">Окраска (чёрный лак или металлик или перламутр), NOIR ONYX (XYP0), BLEU TIVOLI (4YM0), BLEU KYANOS (T6M0), GRIS ALUMINIUM (ZRM0), GRIS FER (ZWM0), ICARE (N1M0), JAUNE ANODISE (B6M0), ROUGE LUCIFER (KQM0), NOCCIOLA (L8M0)
</t>
  </si>
  <si>
    <t xml:space="preserve">Окраска (чёрный лак или металлик или перламутр), NOIR ONYX (XYP0), BLEU TIVOLI (4YM0),  BLEU KYANOS (T6M0),GRIS ALUMINIUM (ZRM0), GRIS FER (ZWM0), ICARE (N1M0), JAUNE ANODISE (B6M0), ROUGE LUCIFER (KQM0), NOCCIOLA (L8M0)
</t>
  </si>
  <si>
    <t xml:space="preserve">Пакет "Plus": Центральный замок с пультом PLIP + Зеркала с обогревом + Пассажирское зеркало с эл.привод. + Передние эл.стеклоподъёмники </t>
  </si>
  <si>
    <t>Очиститель фар</t>
  </si>
  <si>
    <t xml:space="preserve">Складывающийся задний трехместный диван 2/3 - 1/3 </t>
  </si>
  <si>
    <t>Окраска металлик  GRIS ALUMINIUM (ZRM0), GRIS FER (ZWM0), BLEU INITIATIQUE (4BM0),  ROUGE LUCIFER (KQM0), SABLE BIVOUAC (J4M0)</t>
  </si>
  <si>
    <t>Штампованные диски 14 "Honfleur"</t>
  </si>
  <si>
    <t>Отделка сидений тканью Tedeo</t>
  </si>
  <si>
    <t xml:space="preserve">Пакет "Black Pack": Литые диски R17 "Clover" глянцевые и частично окрашенные чёрным цветом Noir Onyx c шинами 205/45+ декоративные элементы бамперов, окрашенные в цвет Noir Obsidien </t>
  </si>
  <si>
    <t>Обогрев заднего стекла и задний стеклоочиститель</t>
  </si>
  <si>
    <t>Окраска неметаллик BLANC BANQUISE (WPP0)</t>
  </si>
  <si>
    <t>Запасное колесо - докатка</t>
  </si>
  <si>
    <t xml:space="preserve">Бензиновый 
1.8 л. 
127 л.с. </t>
  </si>
  <si>
    <t xml:space="preserve">Бензиновый
 2.0 л. 
143 л.с. </t>
  </si>
  <si>
    <t xml:space="preserve">Дизельный
2.0 л. 
138 л.с.  </t>
  </si>
  <si>
    <t>Пакет "Аудио": Аудиосистема с тюнером c функцией RDS, проигрывателем CD с поддержкой MP3, 6 динамиков + управление на рулевом колесе)</t>
  </si>
  <si>
    <t>WLCT</t>
  </si>
  <si>
    <t>Правая боковая неостеклённая сдвижная дверь</t>
  </si>
  <si>
    <t>Правая и Левая боковые неостеклённые сдвижные двери</t>
  </si>
  <si>
    <t>Двухстворчатая распашная незастекленная задняя дверь</t>
  </si>
  <si>
    <t>Задний люк в крыше для перевозки длинномерных грузов</t>
  </si>
  <si>
    <t>Комфорт 3: Между кабиной и багажным отделением</t>
  </si>
  <si>
    <t xml:space="preserve">Защитная перегородка-"лестница" </t>
  </si>
  <si>
    <t>Сплошная перегородка в половину высоты съемная</t>
  </si>
  <si>
    <t xml:space="preserve">Передний стеклоподъёмник со стороны водителя с функцией анти-зажим </t>
  </si>
  <si>
    <t>Регулирующиеся би-ксеноновые фары + Датчик давления в шинах</t>
  </si>
  <si>
    <t>Dynamique</t>
  </si>
  <si>
    <t>Дополнительное охлаждаемое закрывающееся отделение под панелью приборов (мини-холодильник)</t>
  </si>
  <si>
    <t>Только для автомобилей с Роботизированной коробкой передач</t>
  </si>
  <si>
    <t>Пакет свет: подсветка салона + подсветка места для ног спереди и сзади</t>
  </si>
  <si>
    <t>Усиленные стартер и аккумулятор для запуска в холодное время</t>
  </si>
  <si>
    <t>Безопасность и неприкосновенность</t>
  </si>
  <si>
    <t>Антиблокировочная система тормозов (АБС)</t>
  </si>
  <si>
    <t>Электронная система распределения тормозных усилий</t>
  </si>
  <si>
    <t>Система Помощи при экстренном торможении</t>
  </si>
  <si>
    <t>Электронная система стабилизации курсовой устойчивости  (ESP) +АПС (антипробуксовочная система)</t>
  </si>
  <si>
    <t>UF01</t>
  </si>
  <si>
    <t xml:space="preserve">Дизельный
1.9D.
71 л.с. </t>
  </si>
  <si>
    <t xml:space="preserve">Тонированные боковые стёкла + Заднее стекло открываемое и супертонированное </t>
  </si>
  <si>
    <t xml:space="preserve">Отделка салона ткань Chaîne et Trame Transcodage S </t>
  </si>
  <si>
    <t>Легкосплавные диски 15"</t>
  </si>
  <si>
    <t>Цены- Jumper Chassis</t>
  </si>
  <si>
    <t>Jumper
2.2 Hdi 120 лс
МКПП
 ChCa 33 L2S</t>
  </si>
  <si>
    <t>Jumper
2.2 Hdi 120 лс
МКПП
 ChCa 35 L3</t>
  </si>
  <si>
    <t>Jumper 
2.2 Hdi 120 лс
МКПП
ChCa 40+ L2S</t>
  </si>
  <si>
    <t>Jumper 
3.0 Hdi 160 лс
МКПП
ChCa 40+ L4</t>
  </si>
  <si>
    <t>Передняя фронтальная подушка безопасности водителя</t>
  </si>
  <si>
    <t>Крепления ISOFIX для детского кресла на задних сиденьях</t>
  </si>
  <si>
    <t>Окраска металлик или перламутр BLEU KYANOS (T6M0),  ROUGE LUCIFER (KQM0), SABLE BIVOUAC (J4M0), PERSAMOS (T5M0),  JAUNE ANODISE (B6M0 - только для комплектации X-TR)</t>
  </si>
  <si>
    <t>Помощь при экстренном торможении</t>
  </si>
  <si>
    <t>Регулировка сиденья водителя в трех направлениях / Регулировка сиденья пассажира в двух направлениях</t>
  </si>
  <si>
    <t>Комфорт 2: Кондиционер и Технологии</t>
  </si>
  <si>
    <t>Кондиционер + салонный фильтр + охлаждаемое перчаточное отделение</t>
  </si>
  <si>
    <t>Ароматизатор воздуха</t>
  </si>
  <si>
    <t>Аудиоподготовка (антенна + провода + многофункциональный дисплей А)</t>
  </si>
  <si>
    <t>Передние и задние брызговики</t>
  </si>
  <si>
    <t>Электропривод передних сидений: 5 направлений (сиденья водителя и пассажира: высота, продольная регулировка, подушка, спинка и поясничный упор)</t>
  </si>
  <si>
    <t>Занесение в память устройства настроек сиденья водителя</t>
  </si>
  <si>
    <t>Кондиционер + салонный фильтр</t>
  </si>
  <si>
    <t>Задний стеклоочиститель и омыватель стекла (задний стеклоочиститель включается при включении задней передачи, если работает передний стеклоочиститель) + Обогрев заднего стекла</t>
  </si>
  <si>
    <t>Задний плафон освещения</t>
  </si>
  <si>
    <t>Передние подголовники, регулирующиеся по высоте</t>
  </si>
  <si>
    <t>Регулировка сиденья пассажира</t>
  </si>
  <si>
    <t>Полочка для документов над водителем и лампа для чтения карт</t>
  </si>
  <si>
    <t>Правая боковая сдвижная дверь без стекла</t>
  </si>
  <si>
    <t>Отделка сидений тканью</t>
  </si>
  <si>
    <t>Пакет электрические сиденья  - электропривод всех настроек сидений водителя и переднего пассажира с памятью на две настройки + Электрически складывающиеся зеркала + подстройка положения зеркал при включении задней передачи и занесение в память  (HU08) + Пакет Комфорт сзади (ZG03)</t>
  </si>
  <si>
    <t>Пакет электрические сиденья  - электропривод всех настроек сидений водителя и переднего пассажира с памятью на две настройки + Электрически складывающиеся зеркала + подстройка положения зеркал при включении задней передачи и занесение в память (HU08) + Пакет Комфорт сзади (ZG03)</t>
  </si>
  <si>
    <t xml:space="preserve">Электрически складывающиеся зеркала + подстройка положения зеркал при включении задней передачи и занесение в память  + Подсветка под зеркалами заднего вида + Пакет Комфорт сзади (ZG03) </t>
  </si>
  <si>
    <t>Усиленные стартер и аккумулятор повышенной ёмкости для запуска в холодное время (-30c)</t>
  </si>
  <si>
    <t>Литые диски 18" Sycomore, Michelin 225/55 R18</t>
  </si>
  <si>
    <t xml:space="preserve">Бензиновый
 2.4 л. 
170 л.с. </t>
  </si>
  <si>
    <t>Пакет "Аудио": Аудиосистема с тюнером c функцией RDS, проигрывателем CD с поддержкой MP3, 6 динамиков + аудио вход Jack</t>
  </si>
  <si>
    <t>Пакет "City": Датчики парковки задние + Задние стеклоподъемники + Подогрев зеркал + Электропривод складывания зеркал + Суперблокировка замков + Стеклоподъемник со стороны переднего пассажира секвентальный, с функцией анти-зажим + Электронная блокировка открывания дверей (защита для детей)</t>
  </si>
  <si>
    <t>Корпуса Зеркал чёрного цвета</t>
  </si>
  <si>
    <t>Корпуса зеркал в цвет кузова (кроме держателей)</t>
  </si>
  <si>
    <t>Пакет "Видимость": Би-ксеноновые автоадаптивные фары + Внутреннее электрохромированное зеркало заднего вида + Боковые электрохромные зеркала + Проецирование информации борт.компьютера на ветровое стекло на уровне глаз водителя (Скорость-Дальний свет-STOP-Service-ESP- Датчик минимального уровня топлива) + Призматическое ветровое стекло</t>
  </si>
  <si>
    <t>АБС с интегрированной электронной системой распределения тормозных сил EBD</t>
  </si>
  <si>
    <t>Розетка на 12В в багажнике и в переднем центральном подлокотнике</t>
  </si>
  <si>
    <t>2 лампочки на потолке над 2 рядом сидений, Лампочки в спинках 2 ряда сидений, действующие в сложенном положении (освещение багажника)</t>
  </si>
  <si>
    <t>Ступенька черного цвета с хромированными вставками, Хромированное обрамление боковых стекол</t>
  </si>
  <si>
    <t>Боковые родушки + Боковые шторки безопасности + Левая боковая остеклённая сдвижная дверь (PC19)</t>
  </si>
  <si>
    <t>Боковые подушки + Боковые шторки безопасности</t>
  </si>
  <si>
    <t>Адаптивные (поворотные) би-ксеноновые фары + датчик давления в шинах + ESP</t>
  </si>
  <si>
    <t>"-:" Не поставляется</t>
  </si>
  <si>
    <t>Рулевое колесо с центральными фиксированными клавишами и с регулировкой по высоте и глубине</t>
  </si>
  <si>
    <t>Бортовой компьютер, индикатор температуры воздуха, датчик открытых элементов кузова</t>
  </si>
  <si>
    <t xml:space="preserve">Дополнительные прорезиненные съёмные балки для размещения длинномерных грузов (лыжи, удочки и т.д.) под крышей внутри салона </t>
  </si>
  <si>
    <t>Недоступно при установке многофункциональной крыши Modutop и при двухстворчатой задней распашной двери с люком для длинномерных грузов</t>
  </si>
  <si>
    <t>Система предупреждения о непроизвольном пересечении осевой линии дорожной разметки (AFIL)</t>
  </si>
  <si>
    <t>LI01</t>
  </si>
  <si>
    <t>Электропривод передних сидений: 5 направлений (сиденье водителя: высота, продольная регулировка, подушка, спинка и поясничный упор) и  3 направления (сиденье пассажира: высота, продольная регулировка и подушка сиденья)</t>
  </si>
  <si>
    <t xml:space="preserve">Комплект беспроводной связи Hands free BlueTooth + Пакет "Аудио" (RCM4) + Противотуманных фар (PR01)  (Требует заказа пакета Plus) </t>
  </si>
  <si>
    <t>Комплект беспроводной связи Hands free BlueTooth + Пакет "Аудио" (RCM4)</t>
  </si>
  <si>
    <t xml:space="preserve">Ветровое стекло атермическое + супертонированное стекло пятой двери </t>
  </si>
  <si>
    <t>Атермическое ветровое стекло + Боковые стекла по технологии триплекс (многослойные) + супертонированное стекло пятой двери +  Электрохромированное (самозатемняющееся) внутреннее зеркало заднего вида + Передний автоматический стеклоочиститель (Датчик дождя) + автоматическое включение фар ближнего света (датчик освещенности) + выключение фар с задержкой (функция "проводи меня домой)</t>
  </si>
  <si>
    <t>Программируемый предпусковой подогрев двигателя Webasto</t>
  </si>
  <si>
    <t>Дополнительный обогрев спереди</t>
  </si>
  <si>
    <t>Дополнительный обогрев спереди с выводом воздуховодов в заднюю часть</t>
  </si>
  <si>
    <t>Передний кондиционер + охлаждаемое перчаточное + салонный фильтр</t>
  </si>
  <si>
    <t>датчики парковки в заднем бампере</t>
  </si>
  <si>
    <t>Датчики парковки c камерой + полочки над сиденьем водителя</t>
  </si>
  <si>
    <t>Боковая выдвижная подножка под боковой сдвижной дверью + Передние Брызговики (не доступна с задними брызговиками)</t>
  </si>
  <si>
    <t>Jumper 
2.2 Hdi 120 лс
МКПП
FgTl 40 Heavy L4H2</t>
  </si>
  <si>
    <t>Jumper 
2.2 Hdi 120 лс
МКПП
FgTl 40 Heavy L4H3</t>
  </si>
  <si>
    <r>
      <t xml:space="preserve">Пакет "Plus": Центральный замок с пультом PLIP + Пассажирское зеркало с эл.привод. + </t>
    </r>
    <r>
      <rPr>
        <sz val="11"/>
        <color indexed="8"/>
        <rFont val="Arial"/>
        <family val="2"/>
      </rPr>
      <t xml:space="preserve">Подогрев зеркал + </t>
    </r>
    <r>
      <rPr>
        <sz val="11"/>
        <rFont val="Arial"/>
        <family val="2"/>
      </rPr>
      <t>Передние эл.стеклоподъёмники + Программирование автоматической блокировки дверей во время движения с разблокировкой во время аварии</t>
    </r>
  </si>
  <si>
    <r>
      <t xml:space="preserve">Радио подготовка  (антенна, </t>
    </r>
    <r>
      <rPr>
        <sz val="11"/>
        <rFont val="Arial"/>
        <family val="2"/>
      </rPr>
      <t>проводка)</t>
    </r>
  </si>
  <si>
    <t>Передняя фронтальная подушка безопасности пассажира + подушка безопасности водителя + ящик под сидением пассажира</t>
  </si>
  <si>
    <t>Прорезиненное покрытие в грузовом отделении</t>
  </si>
  <si>
    <t>2 распашные задние двери со стеклом</t>
  </si>
  <si>
    <t>Передние противотуманные фары</t>
  </si>
  <si>
    <t>Пакет "Аудио" (CD RDS , 4 динамика)</t>
  </si>
  <si>
    <t xml:space="preserve">Верхнее открытое перчаточное отделение </t>
  </si>
  <si>
    <t>Не устанавливается при наличии подушки безопасности пассажира</t>
  </si>
  <si>
    <t>Цены- Jumper Фургон</t>
  </si>
  <si>
    <t>Jumper 
2.2 Hdi 100 лс
МКПП
FgTl 30 L1H1</t>
  </si>
  <si>
    <t>Jumper 
2.2 Hdi 100 лс
МКПП
FgTl 33 L2H1</t>
  </si>
  <si>
    <t>Jumper 
2.2 Hdi 120 лс
МКПП
FgTl 33 L2H2</t>
  </si>
  <si>
    <t>Многослойное Акустическое ветровое стекло + Электрохромированное (самозатемняющееся) внутреннее зеркало заднего вида + Передний автоматический стеклоочиститель (Датчик дождя) + автоматическое включение фар ближнего света (датчик освещенности) + выключение фар с задержкой (функция "проводи меня домой)</t>
  </si>
  <si>
    <t>Вход USB + вход JACK  (недоступен с системами навигации) + Пакет "Аудио": Аудиосистема с тюнером c функцией RDS, проигрывателем CD с поддержкой MP3, 6 динамиков + управление на рулевом колесе) +  Многофункциональный дисплей C (Опция доступна в производстве с ноября 2008 года)</t>
  </si>
  <si>
    <t>OK01</t>
  </si>
  <si>
    <t>VF21</t>
  </si>
  <si>
    <t>Недоступно при заказе стеклянной панорамной крыши (OK01)</t>
  </si>
  <si>
    <t xml:space="preserve">Многослойное Акустическое ветровое стекло,  Боковые стекла по технологии триплекс (многослойные) </t>
  </si>
  <si>
    <t>Климат-контроль спереди  + охлаждаемое перчаточное отделение + Ветровое стекло атермическое + Передний автоматический стеклоочиститель (Датчик дождя) + автоматическое включение фар ближнего света</t>
  </si>
  <si>
    <t>Передний кондиционер + Подготовка под установку задней климатической установки</t>
  </si>
  <si>
    <t>Подготовка под установку антенны</t>
  </si>
  <si>
    <t>Радио подготовка (4 динамика)</t>
  </si>
  <si>
    <t>Недоступно при заказе двухстворчатой распашной застекленной задней двери (PB04)</t>
  </si>
  <si>
    <t>PQ02</t>
  </si>
  <si>
    <t>Недоступно при заказе многофункциональной крыши Modutop (OU01)</t>
  </si>
  <si>
    <t>Автоматический стеклоочиститель (Датчик дождя) и автоматическое включение освещение (Датчик света) + Пакет  "Аудио"</t>
  </si>
  <si>
    <t>Краска (металлик или перламутр)  BOURRASQUE (T4M0), GRIS ALUMINIUM (ZRM0), GRIS THORIUM (9HM0), GRIS FULMINATOR (YPM0), MATIVOIRE (G2M0), NOIR PERLA NERA (9VM0), ROUGE SANGUINE (X6M0), SUROIT (T3M0), BLEU ABYSSE (5SM0)</t>
  </si>
  <si>
    <t>Подогрев передних сидений + Сиденье водителя, регулируемое по высоте</t>
  </si>
  <si>
    <t>Боковые подушки безопасности водителя и пассажира + Двойная передняя подушка безопасности пассажиров (NN01) + Сиденье водителя, регулируемое по высоте</t>
  </si>
  <si>
    <t>Snow Motion - система помощи при старте и движении в сложных дорожных условиях - снег, песок, мокрая дорога и т.д. (устанавливается серийно с производства июля 2008 года)</t>
  </si>
  <si>
    <t>Литые диски 17" Ribalta</t>
  </si>
  <si>
    <t>Отделка салона "ткань 3D X-Ray" + Окружение Mistral</t>
  </si>
  <si>
    <t>Подогрев водительского сиденья  (не доступен с отделкой салона TEP)</t>
  </si>
  <si>
    <t>Подогрев водительского и пассажирского сидений ( не доступен с отделкой салона TEP)</t>
  </si>
  <si>
    <t>Задние электростеклоподъёмники секвентальные с функцией антизажим + электронная блокировка открывания задних дверей и окон (детский замок)</t>
  </si>
  <si>
    <t>Пакет электрические сиденья: Электроприводы всех регулировок сидений водителя и переднего пассажира, память на две настройки (сидения водителя и боковых зеркал), автоматическое отодвигание сидения водителя при входе/выходе из автомобиля (устанавливается только с отделками Mix C&amp;T / Cuir Saint Cyr, Кожа Claudia и Кожа Integral)</t>
  </si>
  <si>
    <t>Увеличенная задняя колея + Усиленная двухлистовая подвеска  (не доступна с пневматической подвеской)</t>
  </si>
  <si>
    <t>Без задних фар</t>
  </si>
  <si>
    <t>Сигнализация + Суперблокировка замков</t>
  </si>
  <si>
    <t>Пакет Аудио Hi-Fi (усилитель с эквалайзером, 8 динамиков + сабвуфер) + Задние боковые солнцезащитные шторки (UD01)</t>
  </si>
  <si>
    <t>Пакет "Повышенная проходимость": Увеличенный на 10 мм дорожный просвет засчёт использования шин  195/70 R15 + защита двигателя (картера)</t>
  </si>
  <si>
    <t>Опция недоступна при установке ESP (UF01) или датчика давления в шинах (UE01)</t>
  </si>
  <si>
    <t>Цены - Berlingo First пассажирский</t>
  </si>
  <si>
    <t>Усилитель руля с изменяемой жесткостью и рулевое колесо с регулировкой по высоте</t>
  </si>
  <si>
    <t>Электронный  тахометр</t>
  </si>
  <si>
    <t>Вождение</t>
  </si>
  <si>
    <t>l</t>
  </si>
  <si>
    <t>-</t>
  </si>
  <si>
    <t>Гидроусилитель руля с варьируемым усилием</t>
  </si>
  <si>
    <t>Столики в спинках передних сидений</t>
  </si>
  <si>
    <t>Отделение для хранения в полу для задних пассажиров (не доступно при заказе "'Прорезиненное покрытие в салоне LK09")</t>
  </si>
  <si>
    <t>Внутренняя ширина (Расстояние по бортам) (mm)</t>
  </si>
  <si>
    <t>Внутренняя длина (mm)</t>
  </si>
  <si>
    <t>Внутренняя высота (mm)</t>
  </si>
  <si>
    <t>Боковые подушки + боковые шторки безопасности +подушки безопасности пассажира + полочка надо водительским сиденьем (кроме на 40+(Уже Стандартно)) (не доступен с отделкой  TEP)</t>
  </si>
  <si>
    <t>Полочка над сиденьем водителя (Стандартно на 40)</t>
  </si>
  <si>
    <t>Регулировка водительского сиденья по высоте + Стандартное сиденье пассажира</t>
  </si>
  <si>
    <t>Износоустойчивые шины 225/70/R15 Стандартно на 35; 225/75 R16 C Стандартно на 40)</t>
  </si>
  <si>
    <t>Передние подголовники, регулирующиеся по высоте и наклону</t>
  </si>
  <si>
    <t>3 выдвижных задних подголовника</t>
  </si>
  <si>
    <t xml:space="preserve">Ветровое стекло атермическое </t>
  </si>
  <si>
    <t>Окраска (металлик или перламутр) BLEU MAURITIUS (5KM0), GRIS ALUMINIUM (ZRM0), GRIS FER (ZWM0), NOIR PERLA NERA (9VM0), ROUGE PROFOND (1QM0), NOCCIOLA (L8M0)</t>
  </si>
  <si>
    <t>Бампера в цвет кузова</t>
  </si>
  <si>
    <t>Штампованные диски 15 "Bayonne"</t>
  </si>
  <si>
    <t>Литые диски 15" Melbourne"</t>
  </si>
  <si>
    <t>Отделка сидений тканью Reps + велюр (Gris)</t>
  </si>
  <si>
    <t>Отделка сидений черной кожей Astrakan или бежевой 
Mitsi и другими сопровождающими материалами</t>
  </si>
  <si>
    <t>Кожаная отделка руля и ручки переключения передач</t>
  </si>
  <si>
    <t>Серебристые вставки в отделке центральной консоли и отделке дверей</t>
  </si>
  <si>
    <t>VB10</t>
  </si>
  <si>
    <t>Звуковой сигнал (клаксон) с двумя тонами</t>
  </si>
  <si>
    <t>AS03</t>
  </si>
  <si>
    <t xml:space="preserve">Многослойный акустические боковые стекла + Сигнализация + Суперблокировка замков + двухантенный тюнер + Аудио вход RCA (тюльпан) + Супертонированные стёкла </t>
  </si>
  <si>
    <t>Не устанавливаются при заказе  стеклянной крыши (OK01)</t>
  </si>
  <si>
    <t>Карманы на спинках передних сидений + ящик под сиденьем переднего пассажира + Центральный передний подлокотник с отделением для хранения CD Дисков, Передний подлокотник, регулирующийся по длине, с отделением для компакт-дисков</t>
  </si>
  <si>
    <t>AB08</t>
  </si>
  <si>
    <t xml:space="preserve">Передние боковые подушки + шторки безопасности передние и задние  </t>
  </si>
  <si>
    <t>Двухзонный климат-контроль</t>
  </si>
  <si>
    <t>RE07</t>
  </si>
  <si>
    <t>CD-чейнджер на 6 дисков</t>
  </si>
  <si>
    <t>JQ01</t>
  </si>
  <si>
    <t>Комплект беcпроводной связи hands free BlueTooth</t>
  </si>
  <si>
    <t>WLAQ</t>
  </si>
  <si>
    <t xml:space="preserve">Hi-fi усилитель, 8 динамиков + сабвуфер </t>
  </si>
  <si>
    <t>UN01</t>
  </si>
  <si>
    <t>Задние эл.стеклоподъёмники + электронная блокировка открывания задних дверей и окон (детский замок)</t>
  </si>
  <si>
    <t>LE05</t>
  </si>
  <si>
    <t>VF20</t>
  </si>
  <si>
    <t>VF07</t>
  </si>
  <si>
    <t>WEBM</t>
  </si>
  <si>
    <t>Пакет "Аудио": Аудиосистема с тюнером c функцией RDS, проигрывателем CD с поддержкой MP3, 6 динамиков + управление на рулевом колесе) +  Многофункциональный дисплей C</t>
  </si>
  <si>
    <t>HU02</t>
  </si>
  <si>
    <t xml:space="preserve">UB03 </t>
  </si>
  <si>
    <t>Антиблокировочная система тормозов (АБС) и Электронная система распределения тормозных усилий</t>
  </si>
  <si>
    <t>Z3FZ</t>
  </si>
  <si>
    <t>Многофункциональная кабина Extenso: 3 места в переднем ряду (водитель + 2 пассажира), отдельно складывающиеся пассажирские сидения, среднее сиденье складывается с образованием ровной поверхности (для использования в качестве столика или погрузки длинномерных грузов, ящик под сиденьем среднего пассажира + отделка сидений ткань Mobilis</t>
  </si>
  <si>
    <t>Пакет "Аудио": Аудиосистема с тюнером c функцией RDS, проигрывателем CD с поддержкой MP3, 2 динамика + Бортовой компьютер (пройденное расстояние, средний и моментальный расход топлива, автономный запас хода, температура воздуха снаружи, журнал предупреждений)</t>
  </si>
  <si>
    <t>Дизельный 
1.6 HDi
 90 л.с.</t>
  </si>
  <si>
    <t>Кузов</t>
  </si>
  <si>
    <t>Стандартный</t>
  </si>
  <si>
    <t>Удлинённый</t>
  </si>
  <si>
    <t>Кратковременное включение сигнала поворотника при перестроении</t>
  </si>
  <si>
    <t>Бортовой компьютер и Индикатор температуры воздуха за бортом</t>
  </si>
  <si>
    <t>Электрический усилитель руля и рулевое колесо с регулировкой по высоте и вылету</t>
  </si>
  <si>
    <t>Стеклянная крыша + Система динамической стабилизации (ESP)</t>
  </si>
  <si>
    <t xml:space="preserve">Вставки из хрома на боковых молдингах, ручках дверей; держатели и обрамление зеркал окрашенные цветом Noir Obsidien, декоративные элементы бамперов в цвет кузова  </t>
  </si>
  <si>
    <t>Двухзонный Климат-контроль + Угольный фильтр + Автоматическое включение ближнего света (датчик освещения) и стеклоочистителей (датчик дождя) + Передние противотуманные фары + Руль с отделкой кожей и декоративными хромированными вставками</t>
  </si>
  <si>
    <t>Окраска металлик или перламутр: GRIS ALUMINIUM (ZRM0), GRIS THORIUM (9HM0), BITTER LEMON (B7M0), MATIVOIRE (G2M0), BLEU BELLE ILE (U3M0), NOIR OBSIDIEN (XLM0), ROUGE SANGUINE (X6M0)</t>
  </si>
  <si>
    <t>1CWAAFEAZ504A010</t>
  </si>
  <si>
    <t>1CWAAFHAZ509A010</t>
  </si>
  <si>
    <t>1CWAAFNAZ509A010</t>
  </si>
  <si>
    <t>1CWAAFHAY532A810</t>
  </si>
  <si>
    <t>1CWAAFNAY532A810</t>
  </si>
  <si>
    <t>Многослойное ветровое стекло с повышенной шумоизоляцией, заднее стекло закаленное</t>
  </si>
  <si>
    <t>SO04</t>
  </si>
  <si>
    <t>Задние боковые солнцезащитные шторки</t>
  </si>
  <si>
    <t>UD01</t>
  </si>
  <si>
    <t>Двухстворчатая распашная застекленная задняя дверь + Задний люк в крыше для перевозки длинномерных грузов</t>
  </si>
  <si>
    <t>Роботизированная КПП SensoDrive</t>
  </si>
  <si>
    <t xml:space="preserve">Бензиновый
1.6i 
110 лс
</t>
  </si>
  <si>
    <t>Пакет "Аудио" (CD RDS , клавиши управления на рулевом колесе, 6 динамиков)</t>
  </si>
  <si>
    <t>Автоматическое включение аварийной сигнализации при экстренном торможении</t>
  </si>
  <si>
    <t>Пакет "Авто": Климат-контроль "2+2": с раздельной регулировкой температуры слева и справа + с воздуховодами и раздельной регулировкой поступления воздуха на 2 ряду  + охлаждаемое перчаточное отделение + передний автоматический стеклоочиститель (Датчик дождя) + автоматическое включение фар ближнего света+ выключение фар с задержкой + Зеркало наблюдения за детьми + Ветровое стекло атермическое и акустическоe</t>
  </si>
  <si>
    <t>Программируемый предпусковой подогрев двигателя и салона (Webasto)</t>
  </si>
  <si>
    <t>Регулируемый подогрев передних сидений (+ Массаж поясничной области водительского сиденья при наличии пакета электроприводов сидений)</t>
  </si>
  <si>
    <t>Окраска (металлик или перламутр)  BLEU BOURRASQUE (T4M0), BLEU IPANEMA (T8M0), GRIS ALUMINIUM  (ZRM0), GRIS THORIUM (9HM0), NOIR PERLA NERA (9VM0), ROUGE LUCIFER (KQM0)</t>
  </si>
  <si>
    <t>Окраска (металлик или перламутр) BLEU ABYSSE (5SM0), BLEU IPANEMA (T8M0), BLEU BOURRASQUE (T4M0), GRIS ALUMINIUM  (ZRM0), GRIS THORIUM (9HM0), MATIVOIRE (G2M0), NOIR PERLA NERA (9VM0), ROUGE LUCIFER (KQM0), ROUGE ADEN (1NP0)</t>
  </si>
  <si>
    <t>Окраска (металлик или перламутр), BLEU ABYSSE (5SM0), BLEU BOURRASQUE (T4M0), BLEU IPANEMA (T8M0), GRIS ALUMINIUM  (ZRM0), GRIS THORIUM (9HM0), NIR PERLA NERA (9VM0), ROUGE LUCIFER (KQM0), ROUGE ADEN (1NP0)</t>
  </si>
  <si>
    <t>Задний спойлер с интегрированным стоп-сигналом на светодиодах, Ручки, окрашенные в цвет кузова, Зеркала заднего вида, окрашенные в цвет кузова в верхней части и черные - в нижней</t>
  </si>
  <si>
    <t>Хромированная насадка на выхлопную трубу (кроме Hdi), Ступенька черного цвета, Серебристая накладка переднего бампера</t>
  </si>
  <si>
    <t>Серебристые продольные дуги на крыше</t>
  </si>
  <si>
    <t>Литые диски 16" Itoka, Michelin 215/70 R16</t>
  </si>
  <si>
    <t>Программируемый дополнительный подогрев двигателя и салона  (только для Дизельных двигателей 2.7 HDi)</t>
  </si>
  <si>
    <t>Датчики парковки в переднем бампере + система определения свободного места для парковки</t>
  </si>
  <si>
    <t>Пакет "Super Plus": Центральный замок с 2-мя пультами ДУ + Суперблокировка замков +  Зеркала с электроприводом и обогревом +  блокировка открывания дверей (от детей) с кнопки в салоне</t>
  </si>
  <si>
    <t>Кондиционер + салонный фильтр от пыли +Центральный замок с 1-м пультом ДУ + Зеркала с электроприводом и обогревом</t>
  </si>
  <si>
    <t xml:space="preserve">Датчики парковки в заднем бампере + Электропривод складывания зеркал + Электрическая блокировка задних дверей (защита для детей) </t>
  </si>
  <si>
    <t xml:space="preserve">Кондиционер + салонный фильтр от пыли (Требует заказа пакета Plus) </t>
  </si>
  <si>
    <t>Передние центральные подлокотники</t>
  </si>
  <si>
    <t>Устанавливаемся только при заказe пакета электрических сидений(WK14)</t>
  </si>
  <si>
    <t xml:space="preserve">Электрически складывающиеся зеркала + подстройка положения зеркал при включении задней передачи и занесение в память  + подсветка порогов + Подсветка под зеркалами заднего вида + Пакет Комфорт сзади (ZG03) </t>
  </si>
  <si>
    <t xml:space="preserve">Бензиновый
1.4i 
75 лс
</t>
  </si>
  <si>
    <t xml:space="preserve">Многослойные акустические боковые стекла + двухантенный тюнер + Аудио вход RCA (тюльпан) </t>
  </si>
  <si>
    <t>Цены - Новый Berlingo грузовой</t>
  </si>
  <si>
    <t>●: Базовая комплектация</t>
  </si>
  <si>
    <t>- : Не поставляется</t>
  </si>
  <si>
    <t>Версии</t>
  </si>
  <si>
    <t>Увеличенная грузоподъемность до 800 кг.</t>
  </si>
  <si>
    <t>Антиблокировочная система тормозов (АBS)</t>
  </si>
  <si>
    <t>Электронная система распределения тормозных усилий (REF)</t>
  </si>
  <si>
    <t>Система помощи при экстренном торможении (AFU)</t>
  </si>
  <si>
    <t>Дисковые тормоза, передние и задние</t>
  </si>
  <si>
    <t>Автоматическое включение аварийной сигнализации при резком торможении</t>
  </si>
  <si>
    <t>Передняя подушка безопасности водителя</t>
  </si>
  <si>
    <t>Передняя подушка безопасности пассажира</t>
  </si>
  <si>
    <t>Пакет Аудио Hi-Fi (усилитель, 8 динамиков + сабвуфер) + Климат-контроль "2+2": с раздельной регулировкой температуры слева и справа + с воздуховодами и раздельной регулировкой поступления воздуха на 2 ряду  + охлаждаемое перчаточное отделение</t>
  </si>
  <si>
    <t>Недоступен на бензиновый 2.0 л. с механической коробкой передачей</t>
  </si>
  <si>
    <t>Двухстворчатая распашная застекленная задняя дверь (без люка в крыше)</t>
  </si>
  <si>
    <t>Передние электрические стеклоподъёмники</t>
  </si>
  <si>
    <t>Комфорт 3: Технологии</t>
  </si>
  <si>
    <t xml:space="preserve">Двухзонный Климат-контроль + охлаждаемое перчаточное отделение+ салонный фильтр от пыли + атермическое ветровое стекло. </t>
  </si>
  <si>
    <t>Радио подготовка  (антенна, проводка)</t>
  </si>
  <si>
    <t>Задний плафон с лампами для чтения + Подсветка зеркала в козырбьке сидения пассажира + Подсветка места для ног и порогов спереди + Лёгкая окружающая подсветка деталей салона</t>
  </si>
  <si>
    <t>Хромированная окантовка противотуманных фар</t>
  </si>
  <si>
    <t>2 ряд сидений: 3-х местная банкетка, складывающаяся вручную или автоматически, регулируемая в продольном положении и по углу наклона, крепления Isofix на двух боковых сиденьях</t>
  </si>
  <si>
    <t>Вход USB + вход JACK + Bluetooth (недоступен с системами навигации) + Пакет "Аудио": Аудиосистема с тюнером c функцией RDS, проигрывателем CD с поддержкой MP3, 6 динамиков + управление на рулевом колесе) + Многофункциональный дисплей C</t>
  </si>
  <si>
    <t>Hi-fi усилитель, 10 динамиков + сабвуфер + двойной радиотюнер и антенна + Многофункциональный дисплей С</t>
  </si>
  <si>
    <t>Регулировка поясничного упора сидения водителя</t>
  </si>
  <si>
    <t>Отделка сидений Алькантара + цветовое оформление салона Matinal (бежевый)</t>
  </si>
  <si>
    <t>Запасное колесо (R16 на стальном диске)</t>
  </si>
  <si>
    <t>Пакет комфорт сзади: Задние электростеклоподъёмники + Шторки от солнца 2-ой ряд + детский замок</t>
  </si>
  <si>
    <t>Литые диски 16" Managua</t>
  </si>
  <si>
    <t>Литые диски 17" "Volubis"</t>
  </si>
  <si>
    <t>Литые диски 17" "Fontenay"</t>
  </si>
  <si>
    <t>Литые диски 18" "Krakatoa"</t>
  </si>
  <si>
    <t>RP07</t>
  </si>
  <si>
    <t xml:space="preserve">Кожаный руль </t>
  </si>
  <si>
    <t>Сиденья Эксклюзив</t>
  </si>
  <si>
    <t>Передние и задние коврики</t>
  </si>
  <si>
    <t xml:space="preserve">Отделка салона CT Trione + цветовое оформление салона Nokimat mistral </t>
  </si>
  <si>
    <t>Z8FC</t>
  </si>
  <si>
    <t>Z4FX</t>
  </si>
  <si>
    <t>Интегральная Отделка салона (сидений, панелей приборов, дверей и т.д.) кожей Yellowstone  + пакет электрические сиденья</t>
  </si>
  <si>
    <t>Z9FE</t>
  </si>
  <si>
    <t>Роботизированная КПП, 6-ступ</t>
  </si>
  <si>
    <t xml:space="preserve">l </t>
  </si>
  <si>
    <t>IC01</t>
  </si>
  <si>
    <t xml:space="preserve">Съемная тележка Modubox изотермическая + Сетка в багажном отделении </t>
  </si>
  <si>
    <t>HU08</t>
  </si>
  <si>
    <t>Комплект беспроводной связи Hands free BlueTooth + Вход USB + Вход RCA (тюльпан) + Пакет "Аудио" (RCM4)</t>
  </si>
  <si>
    <t>Исключает комплект для ремонта колеса</t>
  </si>
  <si>
    <t>Передние эл.стеклоподъёмники с функцией анти-зажим</t>
  </si>
  <si>
    <t>VF09</t>
  </si>
  <si>
    <t>Внутренняя и внешняя отделка</t>
  </si>
  <si>
    <t>Зеркала, накладки на бамперах, нижняя часть переднего и заднего бамперов в цвет кузова</t>
  </si>
  <si>
    <t>Штампованные диски 15" Arromanche</t>
  </si>
  <si>
    <t>Штампованные диски 16" Azzana</t>
  </si>
  <si>
    <t>Литые диски 16" Olympie</t>
  </si>
  <si>
    <t>RP02</t>
  </si>
  <si>
    <t>Литые диски 17" Volubilis</t>
  </si>
  <si>
    <t>RP06</t>
  </si>
  <si>
    <t>Кожаный руль</t>
  </si>
  <si>
    <t>ERC0</t>
  </si>
  <si>
    <t>Ткань Maille Tryweb + Окружение Mistral</t>
  </si>
  <si>
    <t>Велюр Soundtrack + окружение Mistral или Matinal</t>
  </si>
  <si>
    <t>Classique</t>
  </si>
  <si>
    <t>Confort</t>
  </si>
  <si>
    <t>Exclusive</t>
  </si>
  <si>
    <t>Код опции</t>
  </si>
  <si>
    <t>Оборудование</t>
  </si>
  <si>
    <t xml:space="preserve">NA01 </t>
  </si>
  <si>
    <t>Задние сиденья: 3-х местная банкетка, складывающаяся вручную или автоматически, регулируемая в продольном положении и по углу наклона, крепления Isofix на двух боковых сиденьях</t>
  </si>
  <si>
    <t>Перчаточный ящик переднего пассажира закрываемый ("бардачок")</t>
  </si>
  <si>
    <t>Дополнительное отделение для хранения для переднего пассажира (слева, под приборной панелью)</t>
  </si>
  <si>
    <t>Крюк из высокопрочного пластика для подвешивания сумок под приборной панелью со стороны переднего пассажира</t>
  </si>
  <si>
    <t>Дополнительные два отделения для хранения общим объемом 18 литров (в случае отсутствия левой сдвижной двери)</t>
  </si>
  <si>
    <t>Отделение для хранения в полу для задних пассажиров</t>
  </si>
  <si>
    <t>Отделения для хранения в стенках багажного отделения</t>
  </si>
  <si>
    <t>Крепежи в багажном отделение (6 шт.)</t>
  </si>
  <si>
    <t>Багажные дуги на крыше, продольные</t>
  </si>
  <si>
    <t>Комфорт 2: Стекла и двери</t>
  </si>
  <si>
    <t>2 распашные передние двери</t>
  </si>
  <si>
    <t>Пакет Аудио Hi-Fi (усилитель с эквалайзером, 8 динамиков + сабвуфер) + Задние боковые солнцезащитные шторки</t>
  </si>
  <si>
    <t>CD-Чейнджер</t>
  </si>
  <si>
    <t>Комплект Hands free Blue Tooth</t>
  </si>
  <si>
    <t>Ткань C&amp;T Ecla + Crepo + Окружение Tramontane</t>
  </si>
  <si>
    <t>Велюр Finkel + Окружение Tramontane</t>
  </si>
  <si>
    <t xml:space="preserve"> - До производства февраля 2009 устанавливается только с велюром Finkel Tramontane (Z2FT) , 
- Начиная с производства февраля 2009 устанавливается только с тканью C&amp;T Ecla (Z1FT)</t>
  </si>
  <si>
    <t xml:space="preserve">Люк с электроприводом </t>
  </si>
  <si>
    <t>TC07</t>
  </si>
  <si>
    <t>Недоступен с опцией Интегральной отделки салона Кожей - Cuir Integral</t>
  </si>
  <si>
    <t xml:space="preserve">Нижний перчаточный ящик, закрываемый на ключ, центральный перчаточный ящик, верхний перчаточный ящик с системой охлаждения </t>
  </si>
  <si>
    <t>Недоступна в производстве с 12/08</t>
  </si>
  <si>
    <t>Комфорт</t>
  </si>
  <si>
    <t>Задние эл.стеклоподъёмники</t>
  </si>
  <si>
    <t>Передний автоматический стеклоочиститель (Датчик дождя)</t>
  </si>
  <si>
    <t>Электрически складывающиеся зеркала</t>
  </si>
  <si>
    <t>Датчики парковки в заднем бампере + Задние электростеклоподъёмники</t>
  </si>
  <si>
    <t>Климат-контроль + Датчик дождя</t>
  </si>
  <si>
    <t>Пакет "Look":  Противотуманные фары + В цвет кузова: ручки дверей, боковые молдинги, оправа зеркал заднего вида + Хромированные вставки на бампере</t>
  </si>
  <si>
    <t xml:space="preserve">Интегральная отделка Салона (сидения, приборная панель, панель дверей) Кожей Премиум-класса Integral + Задние боковые подушки безопасности + Пакет Аудио Hi-Fi +Система предупреждения о непроизвольном пересечении осевой линии дорожной разметки (AFIL)  + Регулируемый подогрев передних сидений + Массаж поясничной области водительского сиденья  </t>
  </si>
  <si>
    <t xml:space="preserve">Стеклянная крыша </t>
  </si>
  <si>
    <t>Отделка сидений тканью Omni Reps</t>
  </si>
  <si>
    <t>Вход USB + Bluetooth</t>
  </si>
  <si>
    <t>Пакет курильщика (пепельница и прикуриватель)</t>
  </si>
  <si>
    <t>Отключение хронотахографа</t>
  </si>
  <si>
    <t>Не устанавливается с производства ноября 2009 года</t>
  </si>
  <si>
    <t>Пакет "Электрика": Аккумуляторная батарея максимальной ёмкости, максимально мощные стартер и генератор + Коммутационный блок прицепа / Блок трансформации кузова (BTC)</t>
  </si>
  <si>
    <t xml:space="preserve">Автоматический дополнительный подогрев (только для Дизельных двигателей) </t>
  </si>
  <si>
    <t>Окраска неметаллик BLANC BANQUISE (WPP0), ROUGE ARDENT (X9P0, кроме версии X-TR)</t>
  </si>
  <si>
    <t>Окраска металлик или перламутр GRIS ALUMINIUM (ZRM0), GRIS FER (ZWM0),  NOIR ONYX (XYP0)</t>
  </si>
  <si>
    <t>Передний/задний бампер и зеркала окрашенные в цвет кузова</t>
  </si>
  <si>
    <t>Декоративный бампер XTR</t>
  </si>
  <si>
    <t>Ковролиновое шумопоглащающее покрытие пола в салоне</t>
  </si>
  <si>
    <t>Коврики, передние и задние</t>
  </si>
  <si>
    <t>Передние эл.стеклоподъёмники секвентальные с функцией анти-зажим</t>
  </si>
  <si>
    <t xml:space="preserve">Боковые стекла по технологии триплекс (многослойные) </t>
  </si>
  <si>
    <t>Многослойное Акустическое ветровое стекло + Электрохромное (самозатемняющееся) внутреннее зеркало заднего вида + Передний автоматический стеклоочиститель (Датчик дождя) + автоматическое включение фар ближнего света (датчик освещенности) + выключение фар с задержкой (функция "проводи меня домой)</t>
  </si>
  <si>
    <t>Ткань C&amp;T Mixi и Nokimat + окружение Mistral (Ткань Maille Tryweb + Окружение Mistral при наличии подогрева передних сидений)</t>
  </si>
  <si>
    <t>Отделка салона Кожа Claudia, Окружение Mistral или Lama + Электропривод регулировок сиденья водителя c памятью + Электрически складывающиеся зеркала с памятью</t>
  </si>
  <si>
    <t>Электрическии кладывающиеся зеркала заднего вида</t>
  </si>
  <si>
    <t>Хромированные вставки и черная блестящая отделка на бампере, на крыше и на заднем стекле</t>
  </si>
  <si>
    <t>Задний плафон с лампами для чтения + Подсветка зеркала в козырьке сидения пассажира + Подсветка места для ног и порогов спереди + Лёгкая окружающая подсветка деталей салона</t>
  </si>
  <si>
    <t>Дизельный
2.7 V6 Hdi
208 л.с.</t>
  </si>
  <si>
    <t xml:space="preserve">ПАКЕТ АУДИО  MP3 HiFi JBL </t>
  </si>
  <si>
    <t>Поясничная регулировка сиденья водителя и регулировка по высоте сиденья переднего пассажира</t>
  </si>
  <si>
    <t xml:space="preserve">WK14 </t>
  </si>
  <si>
    <t>Передние и задние подголовники (2+3) с регулировкой</t>
  </si>
  <si>
    <t>Окраска (чёрный лак или металлик или перламутр), NOIR ONYX (XYP0), BLEU LUCIA (3YM0), GRIS ALUMINIUM (ZRM0), GRIS MANITOBA (ZQM0), GRIS THORIUM (9HM0), ROUGE LUCIFER (KQM0), SABLE BIVOUAC (J4M0)</t>
  </si>
  <si>
    <t>Пакет Look: бампера и боковые молдинги в цвет кузова (кроме цвета ROUGE ARDENT)</t>
  </si>
  <si>
    <t>Литые диски 16"  "GUEPARD"</t>
  </si>
  <si>
    <t>Цены - C6</t>
  </si>
  <si>
    <t>Отделка сидений тканью Sokoban, выбор цветового решения: голубой (Z3FM) или красный (Z3FJ)</t>
  </si>
  <si>
    <t>- Доступен только при заказе пакета "Аудио" (WL88)
- До производства ноября 2009 года</t>
  </si>
  <si>
    <t>- До производства июля 2009 года</t>
  </si>
  <si>
    <t>- Доступен только при заказе пакета "Аудио" (WL88)
- Доступен, начиная с производства ноября 2009 годя</t>
  </si>
  <si>
    <t>Держатели внешних зеркал, ручки дверей в цвет кузова + бампера в цвет кузова</t>
  </si>
  <si>
    <t>Велюр *Litus* + окружение Mistral +  передние боковые подушки безопасности + шторки безопасности передние и задние</t>
  </si>
  <si>
    <t>Входит в стандартную комплектацию с дизельным двигателем до производства июля 2008 года включительно</t>
  </si>
  <si>
    <t>С производства марта 2009 года</t>
  </si>
  <si>
    <t>До производства марта 2009 года</t>
  </si>
  <si>
    <t>C производства марта 2009 года</t>
  </si>
  <si>
    <t>Боковые солнцезащитные шторки +Электрическая блокировка задних дверей (защита для детей) + Дополнительный центральный съёмный ящик для хранения (13 л.) с 2-мя подстаканниками для задних пассажиров + Сетки для закрепления грузов над сдвижными дверьми (RU33)</t>
  </si>
  <si>
    <t>Опция доступна с производства июня 2009 года</t>
  </si>
  <si>
    <t>Штампованные диски 15"</t>
  </si>
  <si>
    <t xml:space="preserve">Штампованные диски 14" </t>
  </si>
  <si>
    <t>С производства марта 2009 г., Bleu Recife заменяется на Bleu IPANEMA.</t>
  </si>
  <si>
    <t>Боковые солнцезащитные шторки +Электрическая блокировка задних дверей (защита для детей) + Дополнительный центральный съёмный ящик для хранения (13 л.) с 2-мя подстаканниками для задних пассажиров + Аудио вход RCA ("тюльпан") для подключения внешних аудио-устройств (при наличии пакета Аудио) + Сетки для закрепления грузов над сдвижными дверьми (RU33)</t>
  </si>
  <si>
    <t>Багажная сетка</t>
  </si>
  <si>
    <t>Бортовой компьютер</t>
  </si>
  <si>
    <t>помощь при экстренном торможении</t>
  </si>
  <si>
    <t xml:space="preserve">Передние боковые подушки </t>
  </si>
  <si>
    <t>Шторки безопасности передние и задние</t>
  </si>
  <si>
    <t>Центральный замок с пультом PLIP + Программирование автоматической блокировки дверей во время движения с разблокировкой во время аварии</t>
  </si>
  <si>
    <t>Задний стеклоочиститель и омыватель стекла</t>
  </si>
  <si>
    <t>Функция помощи (удержания автомобиля) при начале движения на склоне</t>
  </si>
  <si>
    <t>Задняя пневматическая подвеска</t>
  </si>
  <si>
    <t>Недоступен с Blue Tooth</t>
  </si>
  <si>
    <t>Бежевая кожа Misti недоступна с цветами кузова Blanc Antartique и Gris Cool Silve</t>
  </si>
  <si>
    <t>Устанавливаемся только при заказ пакета электрических сидений(WK14)</t>
  </si>
  <si>
    <t>Краска (металлик или перламутр) BOURRASQUE (T4M0), GRIS ALUMINIUM (ZRM0), GRIS THORIUM (9HM0), GRIS FULMINATOR (YPM0), MATIVOIRE (G2M0), NOIR PERLA NERA (9VM0), ROUGE SANGUINE (X6M0), SUROIT (T3M0), BLEU ABYSSE (5SM0)</t>
  </si>
  <si>
    <t>Атермическое ветровое стекло + Электрохромное (самозатемняющееся) внутреннее зеркало заднего вида + Передний автоматический стеклоочиститель (Датчик дождя) + автоматическое включение фар ближнего света (датчик освещенности) + выключение фар с задержкой (функция "проводи меня домой)</t>
  </si>
  <si>
    <t>Атермическое ветровое стекло + Боковые стекла по технологии триплекс (многослойные) + супертонированное стекло пятой двери +  Электрохромное (самозатемняющееся) внутреннее зеркало заднего вида + Передний автоматический стеклоочиститель (Датчик дождя) + автоматическое включение фар ближнего света (датчик освещенности) + выключение фар с задержкой (функция "проводи меня домой)</t>
  </si>
  <si>
    <t>Панорамная стеклянная крыша + атермическое ветровое стекло</t>
  </si>
  <si>
    <t>Панорамная стеклянная крыша + Атермическое ветровое стекло</t>
  </si>
  <si>
    <t>Рулевое колесо с фиксированной ступицей и с регулировкой по высоте и вылету</t>
  </si>
  <si>
    <t>Многослойное Акустическое ветровое стекло +  Электрохромное (самозатемняющееся) внутреннее зеркало заднего вида + Передний автоматический стеклоочиститель (Датчик дождя) + автоматическое включение фар ближнего света (датчик освещенности) + выключение фар с задержкой (функция "проводи меня домой)</t>
  </si>
  <si>
    <t>Z3FX</t>
  </si>
  <si>
    <t>Отделка салона CT Anjou + цветовое оформление салона Mistral (тёмный - Z3FX) или Matinal (светлый - Z3FC)</t>
  </si>
  <si>
    <t>Z3FX / Z3FC</t>
  </si>
  <si>
    <t>Отделка салона велюр Zelig + цветовое оформление салона  Mistral (тёмный - Z5FX) или Matinal (светлый - Z5FC)</t>
  </si>
  <si>
    <t>Z5FX / Z5FC</t>
  </si>
  <si>
    <t xml:space="preserve">Передние ремни безопасности с пиротехническим преднатяжителем и с ограничителем усилия </t>
  </si>
  <si>
    <t>Продольные дуги на крыше</t>
  </si>
  <si>
    <t>Стеклянная панорамная крыша</t>
  </si>
  <si>
    <r>
      <t>l</t>
    </r>
    <r>
      <rPr>
        <sz val="10"/>
        <rFont val="Arial"/>
        <family val="0"/>
      </rPr>
      <t>: Базовая комплектация</t>
    </r>
  </si>
  <si>
    <t>Недоступен на бензиновый 2.0 л. с Автоматической Коробкой Передач</t>
  </si>
  <si>
    <t xml:space="preserve">Съёмная пепельница  + прикуриватель </t>
  </si>
  <si>
    <t>Кондиционер + охлаждаемое перчаточное отделение+ салонный фильтр от пыли + атермическое ветровое стекло</t>
  </si>
  <si>
    <t>Съёмная пепельница + прикуриватель</t>
  </si>
  <si>
    <t>Прорезиненное покрытие в салоне</t>
  </si>
  <si>
    <t>Нижняя часть переднего и заднего бамперов в цвет кузова</t>
  </si>
  <si>
    <t>Зеркала в цвет кузова (кроме держателей)</t>
  </si>
  <si>
    <t>Накладки на бамперах, держатели внешних зеркал, ручки дверей в цвет кузова</t>
  </si>
  <si>
    <t xml:space="preserve">Автоматический дополнительный подогрев салона (только для Дизельных двигателей) </t>
  </si>
  <si>
    <t>Правая боковая остеклённая сдвижная дверь</t>
  </si>
  <si>
    <t xml:space="preserve">Левая боковая остеклённая сдвижная дверь </t>
  </si>
  <si>
    <t>Застекленная откидная задняя дверь Hayon</t>
  </si>
  <si>
    <t>RL05</t>
  </si>
  <si>
    <t>RW04</t>
  </si>
  <si>
    <t>Комфорт 3: Стекла и шторки</t>
  </si>
  <si>
    <t>Передние и задние эл.стеклоподъёмники с функцией анти-зажим</t>
  </si>
  <si>
    <t>C3 5-и дверный - ЦЕНЫ</t>
  </si>
  <si>
    <t>Электроусилитель руля</t>
  </si>
  <si>
    <t>Рулевое колесо с регулировкой по высоте и глубине</t>
  </si>
  <si>
    <t>Отделка сидений перфорированной кожей Claudia  (цветовое оформление салона Mistral - темный) + Лампочки для чтения в спинках сидений первого ряда</t>
  </si>
  <si>
    <t>OV01</t>
  </si>
  <si>
    <t>Солнцезащитная шторка стекла задней двери</t>
  </si>
  <si>
    <t>Комфорт 4: Технологии</t>
  </si>
  <si>
    <t>Окраска неметаллик BLANC BANQUISE (WPP0), ROUGE ARDENT (X9P0)</t>
  </si>
  <si>
    <t>Однофункциональная антенна (тюнер), установленная в зеркало заднего вида + зеркала заднего вида с электроприводом и подогревом</t>
  </si>
  <si>
    <t>Складывающийся задний трехместный диван в пропорции 2/3 – 1/3</t>
  </si>
  <si>
    <t>Сиденье водителя, регулируемое по высоте</t>
  </si>
  <si>
    <t>Передние подголовники, регулирующиеся по высоте + 3 выдвижных задних подголовника</t>
  </si>
  <si>
    <t>Подлокотники сидения водителя и переднего пассажира</t>
  </si>
  <si>
    <t>Съемная/складная жёсткая полка над багажным отделением</t>
  </si>
  <si>
    <t>Пакет "Auto":  климат-контроль + салонный фильтр + охлаждаемое перчаточное отделение + передний автоматический стеклоочиститель (Датчик дождя) + автоматическое включение фар ближнего света + Зеркала с электроприводом регулировок</t>
  </si>
  <si>
    <t>ЦЕНЫ - Xsara Picasso</t>
  </si>
  <si>
    <t>Вождение и Подготовка к российским дорожным условиям</t>
  </si>
  <si>
    <t>Электрический складывающиеся зеркала заднего вида с пульта</t>
  </si>
  <si>
    <t>Отделка салона Кожа Claudia + кожаный руль + Окружение Tramontane или Matinal + подогрева передних сидений</t>
  </si>
  <si>
    <t xml:space="preserve">Отделка доступна с производства февраля 2009 г, </t>
  </si>
  <si>
    <t>На 120 VTi Exclusive Механическая КПП , опция</t>
  </si>
  <si>
    <t>Доступен только при заказе Пакета "Аудио" с Многофункциональным дисплеем "C" (WLAQ)</t>
  </si>
  <si>
    <t>Комфорт 2: Климат и Технологии</t>
  </si>
  <si>
    <t>Однозонный климат-контроль</t>
  </si>
  <si>
    <t>Отделение для очков (в комплектациях без люка)</t>
  </si>
  <si>
    <t>Климат-контроль + охлаждаемое перчаточное отделение</t>
  </si>
  <si>
    <t>Пылеулавливающий фильтр</t>
  </si>
  <si>
    <t>AFIL</t>
  </si>
  <si>
    <t>Комфорт 3: Стекла и открывающиеся элементы кузова</t>
  </si>
  <si>
    <t>Задние электростеклоподъёмники</t>
  </si>
  <si>
    <t>Подогрев лобового стекла</t>
  </si>
  <si>
    <t>Тонированные заднее и боковые стекла на 62%</t>
  </si>
  <si>
    <t>Три независимых (с индивидуальной регулировкой наклона спинки) задних сидения с возможностью съема любого из трех сидений + складные столики в спинках передних сидений. Среднее сиденье складывается, образуя столик с подстаканниками + боковые подушки безопасности водителя и пассажира (NF02).</t>
  </si>
  <si>
    <t>Датчик давления в шинах + Пакет "Аудио" (RCM4)</t>
  </si>
  <si>
    <t xml:space="preserve">CD-Changer на 6 дисков + Пакет "Аудио" (RCM4) </t>
  </si>
  <si>
    <t>2-х местное переднее сиденье с трехточечными ремнями безопасности (не доступно с опцией подогрев пассажирского сидения и боковыми подушками безопасности)</t>
  </si>
  <si>
    <t>Cъемное моющееся нескользящее покрытие в багажном отделении</t>
  </si>
  <si>
    <t>Ковролиновое покрытие пола в багажном отделении</t>
  </si>
  <si>
    <t>Стальные диски R15 c декоративными колпаками "Canouan" и шинами 205/65</t>
  </si>
  <si>
    <t>Стальные диски R15 c декоративными колпаками "Feroe" и шинами 205/65</t>
  </si>
  <si>
    <t>Стальные диски R16 c декоративными колпаками "Spade Y" и шинами 215/55</t>
  </si>
  <si>
    <t>Подогрев передних и задних сидений</t>
  </si>
  <si>
    <t xml:space="preserve">Двухзонный климат-контроль (правая и левая сторона) </t>
  </si>
  <si>
    <t>Дополнительных воздуховод в задней части салона</t>
  </si>
  <si>
    <t xml:space="preserve">Датчики парковки в заднем и в переднем бамперах </t>
  </si>
  <si>
    <t>Задняя шторка от солнца</t>
  </si>
  <si>
    <t>Тонированные боковые стекла</t>
  </si>
  <si>
    <t>Многослойные тонированные боковые стекла</t>
  </si>
  <si>
    <t>Комплект Hands free Blue Tooth (не доступен с NaviDrive)</t>
  </si>
  <si>
    <t>Сигнализация + супер центральный замок с автоматической блокировкой + Детский замок + Пакет комфорт сзади (ZG03)</t>
  </si>
  <si>
    <t>Антибликовые зеркала заднего вида электрические и с подогревом + Электрически складывающиеся зеркала заднего вида + изменение положения при включении задней передачи и занесение в память</t>
  </si>
  <si>
    <t>Подсветка порогов с водительской стороны и со стороны пассажиров и хромированные накладки на передних дверях</t>
  </si>
  <si>
    <t>Внутренняя со стороны водителя и переднего и задних пассажиров</t>
  </si>
  <si>
    <t>YM06</t>
  </si>
  <si>
    <t>Навигационная система Navidrive RT5 c цветным 7-дюймовым экраном высокого разрешения, Жестким диском 30 Гб (20 Гб под карты навигации + 10 Гb для хранения коллекции Mp3 (до 170 часов музыки) с возможностью декодирования в формат MP3 напрямую с аудио-диска + вход USB</t>
  </si>
  <si>
    <t>Cуперблокировка центрального замка</t>
  </si>
  <si>
    <t>Сигнализация</t>
  </si>
  <si>
    <t>Z2FZ</t>
  </si>
  <si>
    <t>Z6FZ</t>
  </si>
  <si>
    <t>Z2FZ / Z2FC</t>
  </si>
  <si>
    <t>Z4FZ / Z4FR</t>
  </si>
  <si>
    <t>- Не устанавливается с отделкой велюр (Z2FZ) на Confort</t>
  </si>
  <si>
    <t>Стальные диски R15 c декоративными колпаками "Demi style" и шинами 195/65</t>
  </si>
  <si>
    <t>Отделка сидений тканью Orbe</t>
  </si>
  <si>
    <t>Радио CD MP3 6 динамиков, клавиши управления на рулевом колесе</t>
  </si>
  <si>
    <t>CD-чейнджер</t>
  </si>
  <si>
    <t>Pack Hi-Fi Rockford Fosgate 650W 9 HP</t>
  </si>
  <si>
    <t>Радио подготовка (6 динамика)</t>
  </si>
  <si>
    <t>Хронотахограф + полочка над сиденьем водителя</t>
  </si>
  <si>
    <t>Отделка сидений Кожа  Claudia (цвет Z4FT - Mistral или Z4FE -Alezan (окружение Mistral) или цвет Z4FC - Wadibis (окружение Wadibis).  Отделка багетом  панели приборов. Полукруглый низ дверей и накладка на рычаге переключения передач дерево Миконто на версии Exclusive или голубой Антрацит (Anthracite Bleuté)</t>
  </si>
  <si>
    <t>Недоступен с отделкой Alcantara</t>
  </si>
  <si>
    <t>C-Crosser 7 Мест - ЦЕНЫ</t>
  </si>
  <si>
    <t>Круиз контроль</t>
  </si>
  <si>
    <t>Селектор режима трансмиссии 4WD / 2WD / LOCK</t>
  </si>
  <si>
    <t xml:space="preserve">Передние Противотуманные фары  (Требует заказа пакета Plus) </t>
  </si>
  <si>
    <t xml:space="preserve">Кондиционер + охлаждаемое перчаточное отделение+ салонный фильтр от пыли + атермическое ветровое стекло  (Требует заказа пакета Plus) </t>
  </si>
  <si>
    <t>Пакет Видео: 2 задних видео экрана + DVD плеер ( Убирает лампочки для пассажиров второго ряда)</t>
  </si>
  <si>
    <t>XJ02</t>
  </si>
  <si>
    <t>Окраска BLANC BANQUISE (WPP0)</t>
  </si>
  <si>
    <t>Jumper 
2.2 Hdi 120 лс
МКПП
FgTl 35 L3H3</t>
  </si>
  <si>
    <t>Базовая цена</t>
  </si>
  <si>
    <t>Объем VDNA (m3)</t>
  </si>
  <si>
    <t>Механическая 6-и ступенчатая коробка передач</t>
  </si>
  <si>
    <t>Усилитель руля с неизменяемой жесткостью</t>
  </si>
  <si>
    <t>Пневматическая Подвеска</t>
  </si>
  <si>
    <t>Стальные диски R16 c декоративными колпаками "ANTIGUA" и шинами 215/55</t>
  </si>
  <si>
    <t>Отделка сидений тканью Mobilis</t>
  </si>
  <si>
    <t>Отделка сидений Велюром Edouard</t>
  </si>
  <si>
    <t>Отделка сидений тканью Tectonik</t>
  </si>
  <si>
    <t>Отделка панелей дверей тканью</t>
  </si>
  <si>
    <t>RCT4</t>
  </si>
  <si>
    <t>Отделка сидений Алькантара + цветовое оформление салона Matinal (бежевый) + Лампочки для чтения в спинках сидений первого ряда + Пакет "Авто" (ZB27) + Пакет комфорт сзади (ZG03)</t>
  </si>
  <si>
    <t xml:space="preserve">Система динамической стабилизации (ESP), связанная с анти-пробуксовочной системой (ASR) + система помощи (удержания автомобиля) при начале движения на склоне + Пакета "Аудио" + Передняя подушка безопасности пассажиров (NN01) + пакет Plus (WD17) </t>
  </si>
  <si>
    <t xml:space="preserve">Кондиционер + салонный фильтр </t>
  </si>
  <si>
    <t>Вертикальная разделительная сетка багажника</t>
  </si>
  <si>
    <t>Многослойный акустические боковые стекла +  двухантенный тюнер + Аудио вход RCA (тюльпан) + Супертонированные стёкла + Горизонтальная разделительная сетка багажника</t>
  </si>
  <si>
    <t>Передний и задний кондиционер + охлаждаемое перчаточное отделение + Дополнительный обогрев сзади</t>
  </si>
  <si>
    <t>Многофункциональная крыша Modutop: дополнительный дневной свет в салоне засчёт остеклённых участков крыши, дополнительные отделения для хранения под крышей (открытые и закрываемые, общий объём 93,5 литра), регулируемые вентиляционные отверстия и ароматизатор воздуха + Багажные дуги на крыше, с возможностью установки в продольном или поперечном направлениях</t>
  </si>
  <si>
    <t>Пакет "Аудио": Аудиосистема с тюнером c функцией RDS, проигрывателем CD с поддержкой MP3, 6 динамиков + Бортовой компьютер (пройденное расстояние, средний и моментальный расход топлива, автономный запас хода, температура воздуха снаружи, журнал предупреждений)</t>
  </si>
  <si>
    <t>Дизельный 
1.6 HDi
 75 л.с.</t>
  </si>
  <si>
    <t xml:space="preserve">Бензиновый
1.6i л.
90 л.с. </t>
  </si>
  <si>
    <t xml:space="preserve">Бензиновый
1.6i л.
110 л.с. </t>
  </si>
  <si>
    <t xml:space="preserve">Dynamique </t>
  </si>
  <si>
    <t>Multispace</t>
  </si>
  <si>
    <t>X-TR</t>
  </si>
  <si>
    <t>Радио MP3 + RDS + CD с клавишами управления под рулевым колесом</t>
  </si>
  <si>
    <t>Окраска (металлик или перламутр), BLEU MAURITIUS (5KM0), GRIS ALUMINIUM (ZRM0), GRIS FULMINATOR (YPM0), GRIS THORIUM (9HM0), MATIVOIRE (G2M0), NOIR PERLA NERA (9VM0), SUROIT (T3M0),  BLEU ABYSSE (5SM0)</t>
  </si>
  <si>
    <t>Литые диски  18”  "Roccastrada"</t>
  </si>
  <si>
    <t>Нижняя створка задней дверцы, рассчитанная на 200 кг веса (высота загрузки: 60 см)</t>
  </si>
  <si>
    <t>Люк с электроприводом</t>
  </si>
  <si>
    <t>Электрически cкладывающиеся зеркала заднего вида</t>
  </si>
  <si>
    <t>Крепления ISOFIX для детского кресла на переднем пассажирском и 2-х задних сиденьях</t>
  </si>
  <si>
    <t>Ремни безопасности водителя и пассажира с преднатяжителями и ограничителями усилия + 3 трехточечных ремня безопасности для задних пассажиров</t>
  </si>
  <si>
    <t>Центральный замок с помощью ключа или кнопки на приборной панели и автоматическая блокировка замков на скорости свыше 10 км/ч</t>
  </si>
  <si>
    <t>Блокировка открывания дверей (защита для детей), механическая</t>
  </si>
  <si>
    <t>Датчик открытых или плохо закрытых дверей</t>
  </si>
  <si>
    <t>Омыватель фар</t>
  </si>
  <si>
    <t>Передние Противотуманные фары</t>
  </si>
  <si>
    <t>Подушка безопасности водителя и пассажира</t>
  </si>
  <si>
    <t xml:space="preserve">Передние боковые подушки безопасности </t>
  </si>
  <si>
    <t>Боковые шторки безопасности передние и задние</t>
  </si>
  <si>
    <t>Коленная подушка безопасности водителя</t>
  </si>
  <si>
    <t>Сигнализация + супер центральный замок с автоматической блокировкой + Детский замок</t>
  </si>
  <si>
    <t>ZB27</t>
  </si>
  <si>
    <t>Боковая подсветка под зеркалами заднего вида</t>
  </si>
  <si>
    <t>Зеркало наблюдения за детьми</t>
  </si>
  <si>
    <t xml:space="preserve">Двухцветная комбинация приборов с возможностью выбора цвета заливки </t>
  </si>
  <si>
    <t>Переносная лампа</t>
  </si>
  <si>
    <t>ZF02</t>
  </si>
  <si>
    <t>2-й ряд: Три полноценных складывающихся сидения с продольной регулировкой</t>
  </si>
  <si>
    <t>Подогрев передних  сидений (3 уровня)</t>
  </si>
  <si>
    <t>Регулировка по высоте сиденья водителя</t>
  </si>
  <si>
    <t>WK01</t>
  </si>
  <si>
    <t>Центральные регулируемые подлокотники</t>
  </si>
  <si>
    <t>Передние подголовники</t>
  </si>
  <si>
    <t>Сетки на спинках передних сидений</t>
  </si>
  <si>
    <t>Складывающиеся столики в спинках сидений</t>
  </si>
  <si>
    <t>Съемная тележка Modubox</t>
  </si>
  <si>
    <t>Двухзонный кондиционер + охлаждаемое перчаточное отделение</t>
  </si>
  <si>
    <t>Защита картера металлическая + увеличение дорожного просвета на 15 мм</t>
  </si>
  <si>
    <t>Confort, 5 мест</t>
  </si>
  <si>
    <t>Exclusive, 7 мест</t>
  </si>
  <si>
    <t>2 ряд сидений: 3-х местная банкетка, складывающаяся вручную, регулируемая в продольном положении и по углу наклона, крепления Isofix на двух боковых сиденьях</t>
  </si>
  <si>
    <t>Pack Hi-Fi Rockford Fosgate 710W 9 HP</t>
  </si>
  <si>
    <t>Автоматическое включение стеклоочистителей (датчик дождя)</t>
  </si>
  <si>
    <t xml:space="preserve">2 ряд сидений складывающийся автоматически </t>
  </si>
  <si>
    <t>Окраска (металлик или перламутр) BEIGE BARKHANE  (J7M0), BLEU BAIKAL (S8M0), BLEU MUZANNO (N3M0), BRUN MANGARO (N4M0), GRIS PILBARA (9RM0), GRIS COOL SILVE (9SM0), GRIS GARRIGUE (9TM0), NOIR PERLE (9ZM0)</t>
  </si>
  <si>
    <t xml:space="preserve">Передний центральный подлокотник </t>
  </si>
  <si>
    <t>Поставляется только при наличии кожаной отделки салона</t>
  </si>
  <si>
    <t xml:space="preserve"> </t>
  </si>
  <si>
    <t xml:space="preserve">Шины Michelin 215/70/R15 </t>
  </si>
  <si>
    <t xml:space="preserve">Шины Michelin 225/75/R15 </t>
  </si>
  <si>
    <t>бесплатная опция</t>
  </si>
  <si>
    <t>Интегральная отделка Салона (сидения, приборная панель, панель дверей) Кожей Премиум-класса Integral + Задние боковые подушки безопасности + Пакет Аудио Hi-Fi +Система предупреждения о непроизвольном пересечении осевой линии дорожной разметки (AFIL)  + Ре</t>
  </si>
  <si>
    <r>
      <t>Галогеновые фары c системой адаптивного освещения, обеспечивающей угол освещения до 75</t>
    </r>
    <r>
      <rPr>
        <sz val="11"/>
        <rFont val="Arial"/>
        <family val="2"/>
      </rPr>
      <t xml:space="preserve">˚ вправо и влево от автомобиля </t>
    </r>
  </si>
  <si>
    <t xml:space="preserve">Навигационная система Navidrive GPS c цветным 7-дюймовым экраном, Жестким диском 30 Гб (20 Гб под карты навигации + 10 Гb для хранения коллекции Mp3 (до 170 часов музыки) с возможностью декодирования в формат MP3 напрямую с аудио-диска </t>
  </si>
  <si>
    <t>WLFW</t>
  </si>
  <si>
    <t>Недоступна с Системой Навигации</t>
  </si>
  <si>
    <t>Недоступна с Blue Tooth</t>
  </si>
  <si>
    <t>ПАКЕТ АУДИО RT4 + Навигационная система с цветным экраном  + HiFi JBL + JukeBox 10G + Телефон Handsfree + Многослойные ветровое и боковые стекла</t>
  </si>
  <si>
    <t>ПАКЕТ АУДИО RT4 + Навигационная система HDD +HiFi JBL + JukeBox 10G + Телефон Handsfree</t>
  </si>
  <si>
    <t>Круиз-контроль + Заводской фиксированный ограничитель скорости запрограммированный на  100 км/ч</t>
  </si>
  <si>
    <t xml:space="preserve">Заводской фиксированный ограничитель скорости, запрограммированный на 90 км/ч </t>
  </si>
  <si>
    <t>Круиз-контроль + Заводской фиксированный ограничитель скорости запрограммированный на 90 км/ч</t>
  </si>
  <si>
    <t>Заводской фиксированный ограничитель скорости, запрограммированный на 90 км/ч</t>
  </si>
  <si>
    <t xml:space="preserve">Круиз-контроль + Заводской фиксированный ограничитель скорости запрограммированный на 90 км/ч </t>
  </si>
  <si>
    <t>Пакет электрические сиденья  - электропривод всех настроек сидений водителя и переднего пассажира с памятью на две настройки</t>
  </si>
  <si>
    <t>Складное сидение переднего пассажира (образованием ровного пола с багажным отделением)</t>
  </si>
  <si>
    <t>Подсветка места для ног задних пасажиров + Лёгкая окружающая подсветка деталей салона</t>
  </si>
  <si>
    <t>Задний плафон с лампами для чтения + Подсветка зеркала в козырбьке сидения пассажира + Подсветка места для ног и порогов спереди</t>
  </si>
  <si>
    <t>Подсветка места для ног и порогов сзади +  + Лёгкая окружающая подсветка деталей салона</t>
  </si>
  <si>
    <t>Двойной радиотюнер</t>
  </si>
  <si>
    <t>Ветровое стекло атермическое + Передний автоматический стеклоочиститель (Датчик дождя) + автоматическое включение фар ближнего света</t>
  </si>
  <si>
    <t>Задние металлические распашные двери</t>
  </si>
  <si>
    <t>Задние двери со стеклом + обогрев задних стекол</t>
  </si>
  <si>
    <t>Окраска неметаллик BLANC BANQUISE (WPP0), ROUGE ARDENT (X9P0), BLEU LINE (5VP0)</t>
  </si>
  <si>
    <t>OMM0</t>
  </si>
  <si>
    <t>Опция доступна до производства марта 2009 года</t>
  </si>
  <si>
    <t>Боковые молдинги, окрашенные в цвет кузова</t>
  </si>
  <si>
    <t xml:space="preserve">Электропривод складывания зеркал + Электрическая блокировка задних дверей (защита для детей) </t>
  </si>
  <si>
    <t>Сетки для закрепления грузов над сдвижными дверьми</t>
  </si>
  <si>
    <t xml:space="preserve">Пакет  LOUNGE: Электропривод задних боковых сидений + Клавиша управления электрорегулировками переднего пассажирского сиденья на центральном  заднем подлокотнике + Подогрев задних сидений : подушка и спинка сидений (3 уровня) + Боковые подголовники 2 направления регулировки (высота и наклон) 
</t>
  </si>
  <si>
    <t>Дизельный</t>
  </si>
  <si>
    <t xml:space="preserve">Бензиновый
 3.0 л. V6
215 л.с. </t>
  </si>
  <si>
    <t>Сигнализация + супер центральный замок с автоматической блокировкой + Программирование автоматической блокировки дверей во время движения с разблокировкой во время аварии</t>
  </si>
  <si>
    <t>Автоматическое включение фар ближнего света</t>
  </si>
  <si>
    <t>Противотуманные фонари, фары заднего хода и 3-й стоп-сигнал</t>
  </si>
  <si>
    <t>Автоматический электрический стояночный тормоз</t>
  </si>
  <si>
    <t>Цены - Berlingo First коммерческий</t>
  </si>
  <si>
    <t>Грузоподъемность</t>
  </si>
  <si>
    <t>Усилитель руля с изменяемой жесткостью</t>
  </si>
  <si>
    <t>Антиблокировочная система тормозов (АБС) + Электронная система распределения тормозных усилий + Включение аварийной сигнализации при экстренном торможении</t>
  </si>
  <si>
    <t>Прорезиненное покрытие кабины</t>
  </si>
  <si>
    <r>
      <t>Галогеновые фары c системой адаптивного освещения, обеспечивающей угол освещения до 75</t>
    </r>
    <r>
      <rPr>
        <sz val="11"/>
        <rFont val="Arial"/>
        <family val="2"/>
      </rPr>
      <t xml:space="preserve">˚ вправо и влево от автомобиля </t>
    </r>
  </si>
  <si>
    <r>
      <t>l</t>
    </r>
    <r>
      <rPr>
        <sz val="10"/>
        <rFont val="Arial"/>
        <family val="0"/>
      </rPr>
      <t>: Базовая комплектация</t>
    </r>
  </si>
  <si>
    <t xml:space="preserve">Бензиновый
VTi
95 л.с. </t>
  </si>
  <si>
    <t xml:space="preserve">Бензиновый
VTi
115 л.с. </t>
  </si>
  <si>
    <t>Передняя подушка безопасности пассажира, отключаемая</t>
  </si>
  <si>
    <t>Дисковые тормоза передние и задние, передние вентилируемые</t>
  </si>
  <si>
    <t>Крепления ISOFIX для детского кресла на задних боковых сидениях</t>
  </si>
  <si>
    <t>Высокочастотный пульт ДУ, функция определения нахождения автомобиля на парковке</t>
  </si>
  <si>
    <t>Индикатор непристегнутого ремня водителя</t>
  </si>
  <si>
    <t>Центральный замок и автоматическая блокировка замков  на скорости свыше 10 км/ч</t>
  </si>
  <si>
    <t>Прозрачная цифровая комбинация приборов</t>
  </si>
  <si>
    <t>Регулировка угла наклона спинок задних сидений</t>
  </si>
  <si>
    <t>Регулируемый в двух положениях двойной пол багажного отделения</t>
  </si>
  <si>
    <t>Задний диван складываемый в пропорции 2/3-1/3 с образованием ровной поверхности</t>
  </si>
  <si>
    <t>Регулировка положения заднего дивана по горизонтали</t>
  </si>
  <si>
    <t>Функция определения местонахождения автомобиля на парковке (загораются фары и плафоны)</t>
  </si>
  <si>
    <t>Jumper 
2.2 Hdi 120 лс
МКПП
FgTl 35 Heavy L3H3</t>
  </si>
  <si>
    <t>Штампованные диски 16  "Antigua"</t>
  </si>
  <si>
    <t>Сплошная перегородка в половину высоты съемная + решетка</t>
  </si>
  <si>
    <t>Сплошная перегородка в половину высоты несъемная + решетка</t>
  </si>
  <si>
    <t>Сплошная перегородка в половину высоты несъемная</t>
  </si>
  <si>
    <t>Сплошная перегородка в половину высоты съемная + решетка + боковые расширители</t>
  </si>
  <si>
    <t>Тонированные задние боковые стёкла, стекло задней двери супертонированное</t>
  </si>
  <si>
    <t>Передние противотуманные фары + вставки из хрома на переднем бампере и над задним регистрационным знаком + декоративные элементы бамперов окрашенные в цвет Noir Obsidien</t>
  </si>
  <si>
    <t>Бампера в цвет кузова с декоративными элементами чёрного цвета</t>
  </si>
  <si>
    <t>Боковые молдинги, обрамление заднего регистрационного знака - черный цвет</t>
  </si>
  <si>
    <t>Панорамное ветровое стекло</t>
  </si>
  <si>
    <t>Передние электрические стеклоподъемники</t>
  </si>
  <si>
    <t>Стеклоподъемник со стороны водителя секвентальный, с функцией анти-зажим</t>
  </si>
  <si>
    <t>Фильтр от пыльцы</t>
  </si>
  <si>
    <t>Стальные диски R15 c декоративными колпаками "Inca" и шинами 195/60</t>
  </si>
  <si>
    <t>3 крепления ISOFIX трехточечных для детского кресла (3 сзади)</t>
  </si>
  <si>
    <t>Адаптивные (поворотные) би-ксеноновые фары + датчик давления в шинах</t>
  </si>
</sst>
</file>

<file path=xl/styles.xml><?xml version="1.0" encoding="utf-8"?>
<styleSheet xmlns="http://schemas.openxmlformats.org/spreadsheetml/2006/main">
  <numFmts count="6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RUB&quot;#,##0_);\(&quot;RUB&quot;#,##0\)"/>
    <numFmt numFmtId="165" formatCode="&quot;RUB&quot;#,##0_);[Red]\(&quot;RUB&quot;#,##0\)"/>
    <numFmt numFmtId="166" formatCode="&quot;RUB&quot;#,##0.00_);\(&quot;RUB&quot;#,##0.00\)"/>
    <numFmt numFmtId="167" formatCode="&quot;RUB&quot;#,##0.00_);[Red]\(&quot;RUB&quot;#,##0.00\)"/>
    <numFmt numFmtId="168" formatCode="_(&quot;RUB&quot;* #,##0_);_(&quot;RUB&quot;* \(#,##0\);_(&quot;RUB&quot;* &quot;-&quot;_);_(@_)"/>
    <numFmt numFmtId="169" formatCode="_(* #,##0_);_(* \(#,##0\);_(* &quot;-&quot;_);_(@_)"/>
    <numFmt numFmtId="170" formatCode="_(&quot;RUB&quot;* #,##0.00_);_(&quot;RUB&quot;* \(#,##0.00\);_(&quot;RUB&quot;* &quot;-&quot;??_);_(@_)"/>
    <numFmt numFmtId="171" formatCode="_(* #,##0.00_);_(* \(#,##0.00\);_(* &quot;-&quot;??_);_(@_)"/>
    <numFmt numFmtId="172" formatCode="dd/mm/yy;@"/>
    <numFmt numFmtId="173" formatCode="#,##0\ &quot;€&quot;"/>
    <numFmt numFmtId="174" formatCode="#,##0\ [$€-1]"/>
    <numFmt numFmtId="175" formatCode="_-* #,##0\ [$€-1]_-;\-* #,##0\ [$€-1]_-;_-* &quot;-&quot;\ [$€-1]_-;_-@_-"/>
    <numFmt numFmtId="176" formatCode="#,##0&quot;р.&quot;"/>
    <numFmt numFmtId="177" formatCode="#,##0[$р.-419]"/>
    <numFmt numFmtId="178" formatCode="General_)"/>
    <numFmt numFmtId="179" formatCode="0.0%"/>
    <numFmt numFmtId="180" formatCode="#,##0.000[$р.-419]"/>
    <numFmt numFmtId="181" formatCode="#,##0,_)"/>
    <numFmt numFmtId="182" formatCode="#,##0&quot; /j&quot;"/>
    <numFmt numFmtId="183" formatCode="&quot;L.&quot;\ #,##0;[Red]\-&quot;L.&quot;\ #,##0"/>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Vrai&quot;;&quot;Vrai&quot;;&quot;Faux&quot;"/>
    <numFmt numFmtId="193" formatCode="&quot;Actif&quot;;&quot;Actif&quot;;&quot;Inactif&quot;"/>
    <numFmt numFmtId="194" formatCode="#,##0&quot;€&quot;;\-#,##0&quot;€&quot;"/>
    <numFmt numFmtId="195" formatCode="#,##0&quot;€&quot;;[Red]\-#,##0&quot;€&quot;"/>
    <numFmt numFmtId="196" formatCode="#,##0.00&quot;€&quot;;\-#,##0.00&quot;€&quot;"/>
    <numFmt numFmtId="197" formatCode="#,##0.00&quot;€&quot;;[Red]\-#,##0.00&quot;€&quot;"/>
    <numFmt numFmtId="198" formatCode="_-* #,##0&quot;€&quot;_-;\-* #,##0&quot;€&quot;_-;_-* &quot;-&quot;&quot;€&quot;_-;_-@_-"/>
    <numFmt numFmtId="199" formatCode="_-* #,##0_€_-;\-* #,##0_€_-;_-* &quot;-&quot;_€_-;_-@_-"/>
    <numFmt numFmtId="200" formatCode="_-* #,##0.00&quot;€&quot;_-;\-* #,##0.00&quot;€&quot;_-;_-* &quot;-&quot;??&quot;€&quot;_-;_-@_-"/>
    <numFmt numFmtId="201" formatCode="_-* #,##0.00_€_-;\-* #,##0.00_€_-;_-* &quot;-&quot;??_€_-;_-@_-"/>
    <numFmt numFmtId="202" formatCode="&quot;Yes&quot;;&quot;Yes&quot;;&quot;No&quot;"/>
    <numFmt numFmtId="203" formatCode="&quot;True&quot;;&quot;True&quot;;&quot;False&quot;"/>
    <numFmt numFmtId="204" formatCode="&quot;On&quot;;&quot;On&quot;;&quot;Off&quot;"/>
    <numFmt numFmtId="205" formatCode="[$€-2]\ #,##0.00_);[Red]\([$€-2]\ #,##0.00\)"/>
    <numFmt numFmtId="206" formatCode="000000"/>
    <numFmt numFmtId="207" formatCode="0.0"/>
    <numFmt numFmtId="208" formatCode="###,###,##0.00"/>
    <numFmt numFmtId="209" formatCode="#,##0&quot; р.&quot;;\-#,##0&quot; р.&quot;"/>
    <numFmt numFmtId="210" formatCode="#,##0&quot; р.&quot;;[Red]\-#,##0&quot; р.&quot;"/>
    <numFmt numFmtId="211" formatCode="#,##0.00&quot; р.&quot;;\-#,##0.00&quot; р.&quot;"/>
    <numFmt numFmtId="212" formatCode="#,##0.00&quot; р.&quot;;[Red]\-#,##0.00&quot; р.&quot;"/>
    <numFmt numFmtId="213" formatCode="_-* #,##0&quot; р.&quot;_-;\-* #,##0&quot; р.&quot;_-;_-* &quot;-&quot;&quot; р.&quot;_-;_-@_-"/>
    <numFmt numFmtId="214" formatCode="_-* #,##0_ _р_._-;\-* #,##0_ _р_._-;_-* &quot;-&quot;_ _р_._-;_-@_-"/>
    <numFmt numFmtId="215" formatCode="_-* #,##0.00&quot; р.&quot;_-;\-* #,##0.00&quot; р.&quot;_-;_-* &quot;-&quot;??&quot; р.&quot;_-;_-@_-"/>
    <numFmt numFmtId="216" formatCode="_-* #,##0.00_ _р_._-;\-* #,##0.00_ _р_._-;_-* &quot;-&quot;??_ _р_._-;_-@_-"/>
    <numFmt numFmtId="217" formatCode="&quot;Да&quot;;&quot;Да&quot;;&quot;Нет&quot;"/>
    <numFmt numFmtId="218" formatCode="&quot;Истина&quot;;&quot;Истина&quot;;&quot;Ложь&quot;"/>
    <numFmt numFmtId="219" formatCode="&quot;Вкл&quot;;&quot;Вкл&quot;;&quot;Выкл&quot;"/>
    <numFmt numFmtId="220" formatCode="[$€-2]\ ###,000_);[Red]\([$€-2]\ ###,000\)"/>
    <numFmt numFmtId="221" formatCode="_-* #,##0\ _€_-;\-* #,##0\ _€_-;_-* &quot;-&quot;??\ _€_-;_-@_-"/>
    <numFmt numFmtId="222" formatCode="#,##0.0[$р.-419]"/>
    <numFmt numFmtId="223" formatCode="#,##0.00[$р.-419]"/>
  </numFmts>
  <fonts count="59">
    <font>
      <sz val="10"/>
      <name val="Arial Cyr"/>
      <family val="0"/>
    </font>
    <font>
      <sz val="10"/>
      <name val="Arial"/>
      <family val="0"/>
    </font>
    <font>
      <sz val="10"/>
      <name val="Times New Roman"/>
      <family val="1"/>
    </font>
    <font>
      <sz val="11"/>
      <color indexed="8"/>
      <name val="Calibri"/>
      <family val="2"/>
    </font>
    <font>
      <sz val="11"/>
      <color indexed="9"/>
      <name val="Calibri"/>
      <family val="2"/>
    </font>
    <font>
      <i/>
      <sz val="10"/>
      <color indexed="10"/>
      <name val="Arial"/>
      <family val="0"/>
    </font>
    <font>
      <sz val="10"/>
      <color indexed="19"/>
      <name val="Arial"/>
      <family val="0"/>
    </font>
    <font>
      <i/>
      <sz val="10"/>
      <color indexed="11"/>
      <name val="Arial"/>
      <family val="0"/>
    </font>
    <font>
      <u val="single"/>
      <sz val="10"/>
      <color indexed="20"/>
      <name val="Arial Cyr"/>
      <family val="0"/>
    </font>
    <font>
      <i/>
      <sz val="10"/>
      <color indexed="12"/>
      <name val="Arial"/>
      <family val="0"/>
    </font>
    <font>
      <u val="single"/>
      <sz val="10"/>
      <color indexed="12"/>
      <name val="Arial Cyr"/>
      <family val="0"/>
    </font>
    <font>
      <sz val="10"/>
      <color indexed="8"/>
      <name val="Arial"/>
      <family val="0"/>
    </font>
    <font>
      <sz val="10"/>
      <name val="MS Sans Serif"/>
      <family val="0"/>
    </font>
    <font>
      <i/>
      <sz val="10"/>
      <color indexed="23"/>
      <name val="Arial"/>
      <family val="2"/>
    </font>
    <font>
      <b/>
      <sz val="10"/>
      <color indexed="8"/>
      <name val="Arial"/>
      <family val="0"/>
    </font>
    <font>
      <sz val="10"/>
      <color indexed="18"/>
      <name val="Arial"/>
      <family val="2"/>
    </font>
    <font>
      <sz val="10"/>
      <color indexed="20"/>
      <name val="Arial Cyr"/>
      <family val="0"/>
    </font>
    <font>
      <i/>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name val="Arial"/>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Arial"/>
      <family val="2"/>
    </font>
    <font>
      <b/>
      <sz val="9"/>
      <name val="Arial"/>
      <family val="2"/>
    </font>
    <font>
      <b/>
      <sz val="12"/>
      <name val="Arial"/>
      <family val="2"/>
    </font>
    <font>
      <sz val="10"/>
      <name val="Wingdings"/>
      <family val="0"/>
    </font>
    <font>
      <sz val="12"/>
      <name val="Arial"/>
      <family val="0"/>
    </font>
    <font>
      <sz val="14"/>
      <name val="Arial"/>
      <family val="2"/>
    </font>
    <font>
      <i/>
      <sz val="9"/>
      <name val="Arial"/>
      <family val="2"/>
    </font>
    <font>
      <b/>
      <i/>
      <sz val="9"/>
      <name val="Arial"/>
      <family val="2"/>
    </font>
    <font>
      <b/>
      <sz val="16"/>
      <name val="Arial"/>
      <family val="2"/>
    </font>
    <font>
      <sz val="8"/>
      <name val="Arial"/>
      <family val="0"/>
    </font>
    <font>
      <sz val="11"/>
      <name val="Arial"/>
      <family val="2"/>
    </font>
    <font>
      <sz val="11"/>
      <name val="Wingdings"/>
      <family val="0"/>
    </font>
    <font>
      <b/>
      <sz val="11"/>
      <name val="Arial"/>
      <family val="2"/>
    </font>
    <font>
      <b/>
      <sz val="16"/>
      <color indexed="10"/>
      <name val="Arial"/>
      <family val="2"/>
    </font>
    <font>
      <sz val="12"/>
      <name val="Wingdings"/>
      <family val="0"/>
    </font>
    <font>
      <sz val="9"/>
      <name val="Arial Cyr"/>
      <family val="2"/>
    </font>
    <font>
      <sz val="11"/>
      <color indexed="8"/>
      <name val="Arial"/>
      <family val="2"/>
    </font>
    <font>
      <sz val="11"/>
      <name val="Arial Black"/>
      <family val="2"/>
    </font>
    <font>
      <strike/>
      <sz val="11"/>
      <name val="Arial"/>
      <family val="2"/>
    </font>
    <font>
      <sz val="12"/>
      <name val="Arial Cyr"/>
      <family val="0"/>
    </font>
    <font>
      <sz val="13"/>
      <name val="Times New Roman"/>
      <family val="1"/>
    </font>
    <font>
      <b/>
      <sz val="14"/>
      <name val="Times New Roman"/>
      <family val="1"/>
    </font>
    <font>
      <sz val="14"/>
      <name val="Times New Roman"/>
      <family val="1"/>
    </font>
    <font>
      <b/>
      <sz val="14"/>
      <color indexed="10"/>
      <name val="Arial"/>
      <family val="2"/>
    </font>
    <font>
      <sz val="10"/>
      <color indexed="1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gray0625">
        <fgColor indexed="9"/>
        <bgColor indexed="9"/>
      </patternFill>
    </fill>
    <fill>
      <patternFill patternType="solid">
        <fgColor indexed="40"/>
        <bgColor indexed="64"/>
      </patternFill>
    </fill>
    <fill>
      <patternFill patternType="solid">
        <fgColor indexed="9"/>
        <bgColor indexed="64"/>
      </patternFill>
    </fill>
    <fill>
      <patternFill patternType="gray125">
        <fgColor indexed="9"/>
        <bgColor indexed="9"/>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91">
    <border>
      <left/>
      <right/>
      <top/>
      <bottom/>
      <diagonal/>
    </border>
    <border>
      <left style="thin">
        <color indexed="48"/>
      </left>
      <right style="thin">
        <color indexed="48"/>
      </right>
      <top style="thin">
        <color indexed="48"/>
      </top>
      <bottom style="thin">
        <color indexed="48"/>
      </bottom>
    </border>
    <border>
      <left style="hair">
        <color indexed="23"/>
      </left>
      <right style="hair">
        <color indexed="23"/>
      </right>
      <top style="hair">
        <color indexed="23"/>
      </top>
      <bottom style="hair">
        <color indexed="2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color indexed="22"/>
      </top>
      <bottom style="thin">
        <color indexed="22"/>
      </bottom>
    </border>
    <border>
      <left>
        <color indexed="63"/>
      </left>
      <right style="medium"/>
      <top>
        <color indexed="63"/>
      </top>
      <bottom>
        <color indexed="63"/>
      </bottom>
    </border>
    <border>
      <left style="medium"/>
      <right style="thin"/>
      <top style="thin">
        <color indexed="22"/>
      </top>
      <bottom style="thin">
        <color indexed="22"/>
      </bottom>
    </border>
    <border>
      <left style="medium"/>
      <right style="thin"/>
      <top style="thin">
        <color indexed="22"/>
      </top>
      <bottom style="medium"/>
    </border>
    <border>
      <left style="thin"/>
      <right style="thin"/>
      <top style="thin">
        <color indexed="22"/>
      </top>
      <bottom style="medium"/>
    </border>
    <border>
      <left style="thin"/>
      <right style="medium"/>
      <top style="thin">
        <color indexed="22"/>
      </top>
      <bottom style="thin">
        <color indexed="22"/>
      </bottom>
    </border>
    <border>
      <left style="thin"/>
      <right style="medium"/>
      <top style="thin">
        <color indexed="22"/>
      </top>
      <bottom style="medium"/>
    </border>
    <border>
      <left style="medium"/>
      <right style="thin"/>
      <top>
        <color indexed="63"/>
      </top>
      <bottom style="thin">
        <color indexed="22"/>
      </bottom>
    </border>
    <border>
      <left style="thin"/>
      <right style="thin"/>
      <top>
        <color indexed="63"/>
      </top>
      <bottom style="thin">
        <color indexed="22"/>
      </bottom>
    </border>
    <border>
      <left style="thin"/>
      <right>
        <color indexed="63"/>
      </right>
      <top>
        <color indexed="63"/>
      </top>
      <bottom style="thin">
        <color indexed="22"/>
      </bottom>
    </border>
    <border>
      <left style="thin"/>
      <right>
        <color indexed="63"/>
      </right>
      <top style="thin">
        <color indexed="22"/>
      </top>
      <bottom style="thin">
        <color indexed="22"/>
      </bottom>
    </border>
    <border>
      <left style="thin"/>
      <right>
        <color indexed="63"/>
      </right>
      <top style="thin">
        <color indexed="22"/>
      </top>
      <bottom style="mediu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color indexed="22"/>
      </bottom>
    </border>
    <border>
      <left style="thin"/>
      <right style="thin"/>
      <top style="thin"/>
      <bottom style="thin">
        <color indexed="22"/>
      </bottom>
    </border>
    <border>
      <left style="thin"/>
      <right style="medium"/>
      <top style="thin"/>
      <bottom style="thin">
        <color indexed="22"/>
      </bottom>
    </border>
    <border>
      <left style="thin"/>
      <right style="thin"/>
      <top>
        <color indexed="63"/>
      </top>
      <bottom style="thin"/>
    </border>
    <border>
      <left style="thin"/>
      <right style="medium"/>
      <top style="thin"/>
      <bottom style="thin"/>
    </border>
    <border>
      <left style="medium"/>
      <right style="thin"/>
      <top style="medium"/>
      <bottom style="thin">
        <color indexed="22"/>
      </bottom>
    </border>
    <border>
      <left style="thin"/>
      <right style="thin"/>
      <top style="thin"/>
      <bottom style="thin"/>
    </border>
    <border>
      <left style="thin"/>
      <right style="thin"/>
      <top>
        <color indexed="63"/>
      </top>
      <bottom>
        <color indexed="63"/>
      </bottom>
    </border>
    <border>
      <left style="thin"/>
      <right style="medium"/>
      <top>
        <color indexed="63"/>
      </top>
      <bottom style="thin">
        <color indexed="22"/>
      </bottom>
    </border>
    <border>
      <left style="medium"/>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medium"/>
      <top>
        <color indexed="63"/>
      </top>
      <bottom style="thin"/>
    </border>
    <border>
      <left style="medium"/>
      <right>
        <color indexed="63"/>
      </right>
      <top style="medium"/>
      <bottom style="thin"/>
    </border>
    <border>
      <left style="thin"/>
      <right>
        <color indexed="63"/>
      </right>
      <top style="medium"/>
      <bottom style="thin"/>
    </border>
    <border>
      <left>
        <color indexed="63"/>
      </left>
      <right>
        <color indexed="63"/>
      </right>
      <top>
        <color indexed="63"/>
      </top>
      <bottom style="medium"/>
    </border>
    <border>
      <left>
        <color indexed="63"/>
      </left>
      <right style="thin"/>
      <top style="medium"/>
      <bottom style="thin"/>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color indexed="22"/>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style="thin">
        <color indexed="22"/>
      </bottom>
    </border>
    <border>
      <left>
        <color indexed="63"/>
      </left>
      <right>
        <color indexed="63"/>
      </right>
      <top>
        <color indexed="63"/>
      </top>
      <bottom style="thin">
        <color indexed="22"/>
      </bottom>
    </border>
    <border>
      <left style="thin"/>
      <right style="thin"/>
      <top style="thin">
        <color indexed="22"/>
      </top>
      <bottom>
        <color indexed="63"/>
      </bottom>
    </border>
    <border>
      <left style="medium"/>
      <right style="thin"/>
      <top>
        <color indexed="63"/>
      </top>
      <bottom style="thin"/>
    </border>
    <border>
      <left style="thin"/>
      <right>
        <color indexed="63"/>
      </right>
      <top style="thin"/>
      <bottom>
        <color indexed="63"/>
      </bottom>
    </border>
    <border>
      <left style="medium"/>
      <right style="thin"/>
      <top style="thin"/>
      <bottom>
        <color indexed="63"/>
      </bottom>
    </border>
    <border>
      <left style="thin"/>
      <right style="medium"/>
      <top style="medium"/>
      <bottom style="thin">
        <color indexed="22"/>
      </bottom>
    </border>
    <border>
      <left>
        <color indexed="63"/>
      </left>
      <right style="medium"/>
      <top style="thin">
        <color indexed="22"/>
      </top>
      <bottom style="thin">
        <color indexed="22"/>
      </bottom>
    </border>
    <border>
      <left style="thin"/>
      <right style="thin"/>
      <top style="thin">
        <color indexed="22"/>
      </top>
      <bottom style="thin"/>
    </border>
    <border>
      <left>
        <color indexed="63"/>
      </left>
      <right style="medium"/>
      <top style="thin">
        <color indexed="22"/>
      </top>
      <bottom style="thin"/>
    </border>
    <border>
      <left style="thin"/>
      <right>
        <color indexed="63"/>
      </right>
      <top style="medium"/>
      <bottom style="thin">
        <color indexed="22"/>
      </bottom>
    </border>
    <border>
      <left style="thin"/>
      <right style="thin"/>
      <top style="thin"/>
      <bottom>
        <color indexed="63"/>
      </bottom>
    </border>
    <border>
      <left style="thin"/>
      <right style="medium"/>
      <top style="thin">
        <color indexed="22"/>
      </top>
      <bottom style="thin"/>
    </border>
    <border>
      <left style="thin"/>
      <right style="thin"/>
      <top style="thin"/>
      <bottom style="medium"/>
    </border>
    <border>
      <left style="thin"/>
      <right>
        <color indexed="63"/>
      </right>
      <top style="thin">
        <color indexed="22"/>
      </top>
      <bottom style="thin"/>
    </border>
    <border>
      <left style="medium"/>
      <right style="thin"/>
      <top style="thin">
        <color indexed="22"/>
      </top>
      <bottom style="thin"/>
    </border>
    <border>
      <left>
        <color indexed="63"/>
      </left>
      <right style="thin"/>
      <top style="thin"/>
      <bottom style="thin"/>
    </border>
    <border>
      <left style="thin"/>
      <right style="medium"/>
      <top style="thin"/>
      <bottom style="medium"/>
    </border>
    <border>
      <left style="medium"/>
      <right>
        <color indexed="63"/>
      </right>
      <top>
        <color indexed="63"/>
      </top>
      <bottom>
        <color indexed="63"/>
      </bottom>
    </border>
    <border>
      <left style="medium"/>
      <right style="thin"/>
      <top style="thin"/>
      <bottom style="medium"/>
    </border>
    <border>
      <left style="medium"/>
      <right>
        <color indexed="63"/>
      </right>
      <top style="thin"/>
      <bottom>
        <color indexed="63"/>
      </bottom>
    </border>
    <border>
      <left style="thin"/>
      <right style="medium"/>
      <top style="thin"/>
      <bottom>
        <color indexed="63"/>
      </bottom>
    </border>
    <border>
      <left style="medium"/>
      <right>
        <color indexed="63"/>
      </right>
      <top>
        <color indexed="63"/>
      </top>
      <bottom style="thin"/>
    </border>
    <border>
      <left style="thin"/>
      <right>
        <color indexed="63"/>
      </right>
      <top style="thin"/>
      <bottom style="medium"/>
    </border>
    <border>
      <left>
        <color indexed="63"/>
      </left>
      <right style="medium"/>
      <top style="thin"/>
      <bottom style="medium"/>
    </border>
    <border>
      <left>
        <color indexed="63"/>
      </left>
      <right style="thin"/>
      <top style="thin"/>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medium"/>
    </border>
    <border>
      <left style="thin"/>
      <right>
        <color indexed="63"/>
      </right>
      <top style="thin"/>
      <bottom style="thin">
        <color indexed="22"/>
      </bottom>
    </border>
    <border>
      <left style="thin"/>
      <right>
        <color indexed="63"/>
      </right>
      <top>
        <color indexed="63"/>
      </top>
      <bottom style="thin"/>
    </border>
    <border>
      <left style="thin"/>
      <right style="medium"/>
      <top>
        <color indexed="63"/>
      </top>
      <bottom style="mediu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182" fontId="2" fillId="0" borderId="0" applyFont="0" applyFill="0" applyBorder="0" applyAlignment="0" applyProtection="0"/>
    <xf numFmtId="0" fontId="5" fillId="0" borderId="0" applyNumberFormat="0" applyFill="0" applyBorder="0" applyProtection="0">
      <alignment horizontal="right"/>
    </xf>
    <xf numFmtId="43" fontId="0" fillId="0" borderId="0" applyFont="0" applyFill="0" applyBorder="0" applyAlignment="0" applyProtection="0"/>
    <xf numFmtId="41" fontId="0" fillId="0" borderId="0" applyFont="0" applyFill="0" applyBorder="0" applyAlignment="0" applyProtection="0"/>
    <xf numFmtId="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1" fillId="0" borderId="0" applyFont="0" applyFill="0" applyBorder="0" applyAlignment="0" applyProtection="0"/>
    <xf numFmtId="0" fontId="6" fillId="0" borderId="0" applyNumberFormat="0" applyFill="0" applyBorder="0" applyProtection="0">
      <alignment horizontal="left"/>
    </xf>
    <xf numFmtId="0" fontId="7" fillId="0" borderId="0" applyNumberFormat="0" applyFill="0" applyBorder="0" applyProtection="0">
      <alignment horizontal="right"/>
    </xf>
    <xf numFmtId="0"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Protection="0">
      <alignment horizontal="right"/>
    </xf>
    <xf numFmtId="0" fontId="10" fillId="0" borderId="0" applyNumberFormat="0" applyFill="0" applyBorder="0" applyAlignment="0" applyProtection="0"/>
    <xf numFmtId="0" fontId="11" fillId="0" borderId="0" applyNumberFormat="0" applyFill="0" applyBorder="0" applyProtection="0">
      <alignment horizontal="left"/>
    </xf>
    <xf numFmtId="0" fontId="11" fillId="16" borderId="0" applyNumberFormat="0" applyBorder="0">
      <alignment horizontal="right"/>
      <protection locked="0"/>
    </xf>
    <xf numFmtId="38" fontId="1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pplyNumberFormat="0" applyFill="0" applyBorder="0" applyProtection="0">
      <alignment horizontal="left"/>
    </xf>
    <xf numFmtId="9" fontId="0" fillId="0" borderId="0" applyFont="0" applyFill="0" applyBorder="0" applyAlignment="0" applyProtection="0"/>
    <xf numFmtId="10" fontId="2" fillId="0" borderId="0" applyFont="0" applyFill="0" applyBorder="0" applyAlignment="0" applyProtection="0"/>
    <xf numFmtId="0" fontId="13" fillId="0" borderId="0" applyNumberFormat="0" applyFill="0" applyBorder="0" applyProtection="0">
      <alignment horizontal="right"/>
    </xf>
    <xf numFmtId="4" fontId="1" fillId="0" borderId="0" applyFont="0" applyFill="0" applyBorder="0" applyProtection="0">
      <alignment horizontal="right"/>
    </xf>
    <xf numFmtId="4" fontId="11" fillId="17" borderId="1" applyNumberFormat="0" applyProtection="0">
      <alignment horizontal="left" vertical="center" indent="1"/>
    </xf>
    <xf numFmtId="0" fontId="11" fillId="17" borderId="1" applyNumberFormat="0" applyProtection="0">
      <alignment horizontal="left" vertical="top" indent="1"/>
    </xf>
    <xf numFmtId="0" fontId="11" fillId="0" borderId="0" applyNumberFormat="0" applyFill="0" applyBorder="0" applyProtection="0">
      <alignment horizontal="left"/>
    </xf>
    <xf numFmtId="0" fontId="11" fillId="16" borderId="0" applyNumberFormat="0" applyBorder="0">
      <alignment horizontal="center"/>
      <protection locked="0"/>
    </xf>
    <xf numFmtId="0" fontId="11" fillId="18" borderId="0" applyNumberFormat="0" applyBorder="0">
      <alignment horizontal="left"/>
      <protection locked="0"/>
    </xf>
    <xf numFmtId="0" fontId="14" fillId="19" borderId="0" applyNumberFormat="0" applyBorder="0">
      <alignment/>
      <protection locked="0"/>
    </xf>
    <xf numFmtId="183" fontId="12" fillId="0" borderId="0" applyFont="0" applyFill="0" applyBorder="0" applyAlignment="0" applyProtection="0"/>
    <xf numFmtId="0" fontId="15" fillId="0" borderId="0" applyNumberFormat="0" applyFill="0" applyBorder="0" applyAlignment="0" applyProtection="0"/>
    <xf numFmtId="0" fontId="16" fillId="20" borderId="2" applyNumberFormat="0" applyAlignment="0" applyProtection="0"/>
    <xf numFmtId="0" fontId="2" fillId="0" borderId="0" applyFont="0" applyFill="0" applyBorder="0" applyAlignment="0" applyProtection="0"/>
    <xf numFmtId="0" fontId="17" fillId="0" borderId="0" applyNumberFormat="0" applyFill="0" applyBorder="0" applyProtection="0">
      <alignment horizontal="right"/>
    </xf>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4" borderId="0" applyNumberFormat="0" applyBorder="0" applyAlignment="0" applyProtection="0"/>
    <xf numFmtId="0" fontId="18" fillId="7" borderId="3" applyNumberFormat="0" applyAlignment="0" applyProtection="0"/>
    <xf numFmtId="0" fontId="19" fillId="25" borderId="4" applyNumberFormat="0" applyAlignment="0" applyProtection="0"/>
    <xf numFmtId="0" fontId="20" fillId="25" borderId="3" applyNumberFormat="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2" borderId="9">
      <alignment horizontal="center" vertical="center" wrapText="1"/>
      <protection/>
    </xf>
    <xf numFmtId="0" fontId="26" fillId="26" borderId="10" applyNumberFormat="0" applyAlignment="0" applyProtection="0"/>
    <xf numFmtId="0" fontId="27" fillId="0" borderId="0" applyNumberFormat="0" applyFill="0" applyBorder="0" applyAlignment="0" applyProtection="0"/>
    <xf numFmtId="0" fontId="28" fillId="27" borderId="0" applyNumberFormat="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8" borderId="11" applyNumberFormat="0" applyFont="0" applyAlignment="0" applyProtection="0"/>
    <xf numFmtId="0" fontId="31" fillId="0" borderId="12"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cellStyleXfs>
  <cellXfs count="748">
    <xf numFmtId="0" fontId="0" fillId="0" borderId="0" xfId="0" applyAlignment="1">
      <alignment/>
    </xf>
    <xf numFmtId="0" fontId="0" fillId="0" borderId="0" xfId="0" applyFill="1" applyAlignment="1">
      <alignment/>
    </xf>
    <xf numFmtId="0" fontId="0" fillId="0" borderId="0" xfId="0" applyFill="1" applyAlignment="1">
      <alignment wrapText="1"/>
    </xf>
    <xf numFmtId="0" fontId="0" fillId="0" borderId="13" xfId="0" applyFont="1" applyFill="1" applyBorder="1" applyAlignment="1">
      <alignment horizontal="center" vertical="top" wrapText="1"/>
    </xf>
    <xf numFmtId="0" fontId="34" fillId="0" borderId="0" xfId="0" applyFont="1" applyFill="1" applyBorder="1" applyAlignment="1">
      <alignment vertical="center" wrapText="1"/>
    </xf>
    <xf numFmtId="0" fontId="34" fillId="0" borderId="14" xfId="0" applyFont="1" applyFill="1" applyBorder="1" applyAlignment="1">
      <alignment vertical="center" wrapText="1"/>
    </xf>
    <xf numFmtId="0" fontId="1" fillId="0" borderId="15" xfId="0" applyFont="1" applyFill="1" applyBorder="1" applyAlignment="1">
      <alignment horizontal="left" vertical="center" wrapText="1"/>
    </xf>
    <xf numFmtId="0" fontId="25" fillId="0" borderId="13" xfId="0" applyFont="1" applyFill="1" applyBorder="1" applyAlignment="1">
      <alignment horizontal="center" vertical="center" wrapText="1"/>
    </xf>
    <xf numFmtId="0" fontId="25" fillId="0" borderId="13" xfId="58" applyFont="1" applyFill="1" applyBorder="1" applyAlignment="1">
      <alignment horizontal="center" vertical="center" wrapText="1"/>
      <protection/>
    </xf>
    <xf numFmtId="0" fontId="36" fillId="0" borderId="15" xfId="0" applyFont="1" applyFill="1" applyBorder="1" applyAlignment="1">
      <alignment horizontal="left" vertical="center" wrapText="1"/>
    </xf>
    <xf numFmtId="0" fontId="35"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25" fillId="0" borderId="17" xfId="0" applyFont="1" applyFill="1" applyBorder="1" applyAlignment="1">
      <alignment horizontal="center" vertical="center" wrapText="1"/>
    </xf>
    <xf numFmtId="177" fontId="38" fillId="0" borderId="13" xfId="58" applyNumberFormat="1" applyFont="1" applyFill="1" applyBorder="1" applyAlignment="1">
      <alignment horizontal="center" vertical="center" wrapText="1" shrinkToFit="1"/>
      <protection/>
    </xf>
    <xf numFmtId="177" fontId="38" fillId="0" borderId="18" xfId="58" applyNumberFormat="1" applyFont="1" applyFill="1" applyBorder="1" applyAlignment="1">
      <alignment horizontal="center" vertical="center" wrapText="1" shrinkToFit="1"/>
      <protection/>
    </xf>
    <xf numFmtId="0" fontId="37" fillId="0" borderId="13" xfId="0" applyFont="1" applyFill="1" applyBorder="1" applyAlignment="1">
      <alignment horizontal="center" vertical="center" wrapText="1" shrinkToFit="1"/>
    </xf>
    <xf numFmtId="0" fontId="37" fillId="0" borderId="18" xfId="0" applyFont="1" applyFill="1" applyBorder="1" applyAlignment="1">
      <alignment horizontal="center" vertical="center" wrapText="1" shrinkToFit="1"/>
    </xf>
    <xf numFmtId="0" fontId="38" fillId="0" borderId="13" xfId="58" applyFont="1" applyFill="1" applyBorder="1" applyAlignment="1">
      <alignment horizontal="center" vertical="center" wrapText="1" shrinkToFit="1"/>
      <protection/>
    </xf>
    <xf numFmtId="0" fontId="38" fillId="0" borderId="18" xfId="58" applyFont="1" applyFill="1" applyBorder="1" applyAlignment="1">
      <alignment horizontal="center" vertical="center" wrapText="1" shrinkToFit="1"/>
      <protection/>
    </xf>
    <xf numFmtId="0" fontId="25" fillId="0" borderId="13" xfId="0" applyFont="1" applyFill="1" applyBorder="1" applyAlignment="1">
      <alignment horizontal="center" vertical="center"/>
    </xf>
    <xf numFmtId="0" fontId="25" fillId="0" borderId="18" xfId="0" applyFont="1" applyFill="1" applyBorder="1" applyAlignment="1">
      <alignment horizontal="center" vertical="center"/>
    </xf>
    <xf numFmtId="177" fontId="38" fillId="0" borderId="17" xfId="58" applyNumberFormat="1" applyFont="1" applyFill="1" applyBorder="1" applyAlignment="1">
      <alignment horizontal="center" vertical="center" wrapText="1" shrinkToFit="1"/>
      <protection/>
    </xf>
    <xf numFmtId="177" fontId="38" fillId="0" borderId="19" xfId="58" applyNumberFormat="1" applyFont="1" applyFill="1" applyBorder="1" applyAlignment="1">
      <alignment horizontal="center" vertical="center" wrapText="1" shrinkToFit="1"/>
      <protection/>
    </xf>
    <xf numFmtId="0" fontId="36" fillId="0" borderId="20" xfId="0" applyFont="1" applyFill="1" applyBorder="1" applyAlignment="1">
      <alignment horizontal="left" vertical="center" wrapText="1"/>
    </xf>
    <xf numFmtId="0" fontId="35" fillId="0" borderId="21" xfId="0" applyFont="1" applyFill="1" applyBorder="1" applyAlignment="1">
      <alignment horizontal="center" vertical="center" wrapText="1"/>
    </xf>
    <xf numFmtId="173" fontId="25" fillId="0" borderId="13" xfId="0" applyNumberFormat="1" applyFont="1" applyFill="1" applyBorder="1" applyAlignment="1">
      <alignment horizontal="center" vertical="center" wrapText="1"/>
    </xf>
    <xf numFmtId="173" fontId="0" fillId="0" borderId="13" xfId="0" applyNumberFormat="1" applyFill="1" applyBorder="1" applyAlignment="1">
      <alignment horizontal="center" vertical="center" wrapText="1"/>
    </xf>
    <xf numFmtId="0" fontId="41" fillId="0" borderId="22" xfId="0" applyFont="1" applyFill="1" applyBorder="1" applyAlignment="1">
      <alignment horizontal="left" vertical="top" wrapText="1"/>
    </xf>
    <xf numFmtId="0" fontId="40" fillId="0" borderId="23" xfId="0" applyFont="1" applyFill="1" applyBorder="1" applyAlignment="1">
      <alignment horizontal="left" vertical="top" wrapText="1"/>
    </xf>
    <xf numFmtId="0" fontId="40" fillId="0" borderId="23" xfId="58" applyFont="1" applyFill="1" applyBorder="1" applyAlignment="1">
      <alignment horizontal="left" vertical="top" wrapText="1"/>
      <protection/>
    </xf>
    <xf numFmtId="0" fontId="41" fillId="0" borderId="23" xfId="0" applyFont="1" applyFill="1" applyBorder="1" applyAlignment="1">
      <alignment horizontal="left" vertical="top" wrapText="1"/>
    </xf>
    <xf numFmtId="0" fontId="40" fillId="0" borderId="23" xfId="0" applyFont="1" applyFill="1" applyBorder="1" applyAlignment="1" quotePrefix="1">
      <alignment horizontal="left" vertical="top" wrapText="1"/>
    </xf>
    <xf numFmtId="0" fontId="40" fillId="0" borderId="24" xfId="0" applyFont="1" applyFill="1" applyBorder="1" applyAlignment="1">
      <alignment horizontal="left" vertical="top" wrapText="1"/>
    </xf>
    <xf numFmtId="0" fontId="37" fillId="0" borderId="13" xfId="0" applyFont="1" applyFill="1" applyBorder="1" applyAlignment="1">
      <alignment horizontal="center" vertical="center" shrinkToFit="1"/>
    </xf>
    <xf numFmtId="0" fontId="34" fillId="0" borderId="0" xfId="58" applyFont="1" applyFill="1" applyBorder="1" applyAlignment="1">
      <alignment horizontal="center" vertical="center"/>
      <protection/>
    </xf>
    <xf numFmtId="0" fontId="34" fillId="0" borderId="0" xfId="52" applyFont="1" applyFill="1" applyBorder="1" applyAlignment="1">
      <alignment vertical="center" wrapText="1"/>
      <protection/>
    </xf>
    <xf numFmtId="0" fontId="34" fillId="0" borderId="14" xfId="52" applyFont="1" applyFill="1" applyBorder="1" applyAlignment="1">
      <alignment vertical="center" wrapText="1"/>
      <protection/>
    </xf>
    <xf numFmtId="0" fontId="25" fillId="0" borderId="13" xfId="52" applyFont="1" applyFill="1" applyBorder="1" applyAlignment="1">
      <alignment horizontal="center" vertical="center" wrapText="1"/>
      <protection/>
    </xf>
    <xf numFmtId="0" fontId="40" fillId="0" borderId="23" xfId="52" applyFont="1" applyFill="1" applyBorder="1" applyAlignment="1" quotePrefix="1">
      <alignment horizontal="left" vertical="top" wrapText="1"/>
      <protection/>
    </xf>
    <xf numFmtId="0" fontId="1" fillId="0" borderId="0" xfId="52" applyFill="1">
      <alignment/>
      <protection/>
    </xf>
    <xf numFmtId="0" fontId="25" fillId="0" borderId="17" xfId="52" applyFont="1" applyFill="1" applyBorder="1" applyAlignment="1">
      <alignment horizontal="center" vertical="center" wrapText="1"/>
      <protection/>
    </xf>
    <xf numFmtId="0" fontId="36" fillId="0" borderId="20" xfId="52" applyFont="1" applyFill="1" applyBorder="1" applyAlignment="1">
      <alignment horizontal="left" vertical="center" wrapText="1"/>
      <protection/>
    </xf>
    <xf numFmtId="0" fontId="1" fillId="0" borderId="15" xfId="52" applyFont="1" applyFill="1" applyBorder="1" applyAlignment="1">
      <alignment horizontal="left" vertical="center" wrapText="1"/>
      <protection/>
    </xf>
    <xf numFmtId="0" fontId="36" fillId="0" borderId="15" xfId="52" applyFont="1" applyFill="1" applyBorder="1" applyAlignment="1">
      <alignment horizontal="left" vertical="center" wrapText="1"/>
      <protection/>
    </xf>
    <xf numFmtId="0" fontId="37" fillId="0" borderId="0" xfId="52" applyFont="1" applyFill="1" applyBorder="1" applyAlignment="1">
      <alignment horizontal="left" vertical="center" wrapText="1"/>
      <protection/>
    </xf>
    <xf numFmtId="0" fontId="37" fillId="0" borderId="18" xfId="0" applyFont="1" applyFill="1" applyBorder="1" applyAlignment="1">
      <alignment horizontal="center" vertical="center" shrinkToFit="1"/>
    </xf>
    <xf numFmtId="177" fontId="38" fillId="0" borderId="25" xfId="58" applyNumberFormat="1" applyFont="1" applyFill="1" applyBorder="1" applyAlignment="1">
      <alignment horizontal="center" vertical="center" wrapText="1" shrinkToFit="1"/>
      <protection/>
    </xf>
    <xf numFmtId="177" fontId="38" fillId="0" borderId="26" xfId="58" applyNumberFormat="1" applyFont="1" applyFill="1" applyBorder="1" applyAlignment="1">
      <alignment horizontal="center" vertical="center" wrapText="1" shrinkToFit="1"/>
      <protection/>
    </xf>
    <xf numFmtId="0" fontId="37" fillId="0" borderId="13" xfId="52" applyFont="1" applyFill="1" applyBorder="1" applyAlignment="1">
      <alignment horizontal="center" vertical="center" wrapText="1" shrinkToFit="1"/>
      <protection/>
    </xf>
    <xf numFmtId="0" fontId="37" fillId="0" borderId="25" xfId="52" applyFont="1" applyFill="1" applyBorder="1" applyAlignment="1">
      <alignment horizontal="center" vertical="center" wrapText="1" shrinkToFit="1"/>
      <protection/>
    </xf>
    <xf numFmtId="0" fontId="1" fillId="0" borderId="24" xfId="52" applyFill="1" applyBorder="1">
      <alignment/>
      <protection/>
    </xf>
    <xf numFmtId="177" fontId="38" fillId="0" borderId="27" xfId="58" applyNumberFormat="1" applyFont="1" applyFill="1" applyBorder="1" applyAlignment="1">
      <alignment horizontal="center" vertical="center" wrapText="1" shrinkToFit="1"/>
      <protection/>
    </xf>
    <xf numFmtId="0" fontId="0" fillId="0" borderId="0" xfId="0" applyFill="1" applyBorder="1" applyAlignment="1">
      <alignment horizontal="center" vertical="center" wrapText="1"/>
    </xf>
    <xf numFmtId="0" fontId="34" fillId="0" borderId="28"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1" fillId="0" borderId="30" xfId="58" applyFill="1" applyBorder="1" applyAlignment="1">
      <alignment wrapText="1"/>
      <protection/>
    </xf>
    <xf numFmtId="0" fontId="1" fillId="0" borderId="0" xfId="58" applyFill="1" applyAlignment="1">
      <alignment wrapText="1"/>
      <protection/>
    </xf>
    <xf numFmtId="0" fontId="36" fillId="0" borderId="31" xfId="0" applyFont="1" applyFill="1" applyBorder="1" applyAlignment="1">
      <alignment horizontal="left" vertical="center" wrapText="1"/>
    </xf>
    <xf numFmtId="0" fontId="35" fillId="0" borderId="32" xfId="0" applyFont="1" applyFill="1" applyBorder="1" applyAlignment="1">
      <alignment horizontal="center" vertical="center" wrapText="1"/>
    </xf>
    <xf numFmtId="0" fontId="38" fillId="0" borderId="32" xfId="0" applyFont="1" applyFill="1" applyBorder="1" applyAlignment="1">
      <alignment/>
    </xf>
    <xf numFmtId="0" fontId="38" fillId="0" borderId="33" xfId="0" applyFont="1" applyFill="1" applyBorder="1" applyAlignment="1">
      <alignment/>
    </xf>
    <xf numFmtId="0" fontId="38" fillId="0" borderId="13" xfId="0" applyFont="1" applyFill="1" applyBorder="1" applyAlignment="1">
      <alignment/>
    </xf>
    <xf numFmtId="0" fontId="38" fillId="0" borderId="18" xfId="0" applyFont="1" applyFill="1" applyBorder="1" applyAlignment="1">
      <alignment/>
    </xf>
    <xf numFmtId="0" fontId="49" fillId="0" borderId="13" xfId="0" applyFont="1" applyFill="1" applyBorder="1" applyAlignment="1">
      <alignment horizontal="center" vertical="center" wrapText="1"/>
    </xf>
    <xf numFmtId="0" fontId="49" fillId="0" borderId="13" xfId="0" applyFont="1" applyFill="1" applyBorder="1" applyAlignment="1">
      <alignment horizontal="center" vertical="center"/>
    </xf>
    <xf numFmtId="0" fontId="34" fillId="0" borderId="31"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1" fillId="0" borderId="33" xfId="58" applyFill="1" applyBorder="1" applyAlignment="1">
      <alignment wrapText="1"/>
      <protection/>
    </xf>
    <xf numFmtId="0" fontId="36" fillId="0" borderId="15" xfId="58" applyFont="1" applyFill="1" applyBorder="1" applyAlignment="1">
      <alignment horizontal="left" vertical="center" wrapText="1"/>
      <protection/>
    </xf>
    <xf numFmtId="0" fontId="34" fillId="0" borderId="13" xfId="58" applyFont="1" applyFill="1" applyBorder="1" applyAlignment="1">
      <alignment horizontal="left" vertical="center" wrapText="1"/>
      <protection/>
    </xf>
    <xf numFmtId="0" fontId="1" fillId="0" borderId="18" xfId="58" applyFill="1" applyBorder="1" applyAlignment="1">
      <alignment wrapText="1"/>
      <protection/>
    </xf>
    <xf numFmtId="0" fontId="1" fillId="0" borderId="15" xfId="58" applyFont="1" applyFill="1" applyBorder="1" applyAlignment="1">
      <alignment horizontal="left" vertical="center" wrapText="1"/>
      <protection/>
    </xf>
    <xf numFmtId="0" fontId="44" fillId="0" borderId="13" xfId="58" applyFont="1" applyFill="1" applyBorder="1" applyAlignment="1">
      <alignment horizontal="left" vertical="center" wrapText="1"/>
      <protection/>
    </xf>
    <xf numFmtId="0" fontId="45" fillId="0" borderId="18" xfId="58" applyFont="1" applyFill="1" applyBorder="1" applyAlignment="1">
      <alignment horizontal="center" vertical="center" wrapText="1" shrinkToFit="1"/>
      <protection/>
    </xf>
    <xf numFmtId="0" fontId="36" fillId="0" borderId="13" xfId="58" applyFont="1" applyFill="1" applyBorder="1" applyAlignment="1">
      <alignment horizontal="left" vertical="center" wrapText="1"/>
      <protection/>
    </xf>
    <xf numFmtId="0" fontId="1" fillId="0" borderId="18" xfId="58" applyFill="1" applyBorder="1" applyAlignment="1">
      <alignment horizontal="center" vertical="center" wrapText="1"/>
      <protection/>
    </xf>
    <xf numFmtId="0" fontId="1" fillId="0" borderId="15" xfId="58" applyFont="1" applyFill="1" applyBorder="1" applyAlignment="1">
      <alignment vertical="center" wrapText="1"/>
      <protection/>
    </xf>
    <xf numFmtId="0" fontId="44" fillId="0" borderId="13" xfId="58" applyFont="1" applyFill="1" applyBorder="1" applyAlignment="1">
      <alignment vertical="center" wrapText="1"/>
      <protection/>
    </xf>
    <xf numFmtId="0" fontId="1" fillId="0" borderId="16" xfId="58" applyFont="1" applyFill="1" applyBorder="1" applyAlignment="1">
      <alignment horizontal="left" vertical="center" wrapText="1"/>
      <protection/>
    </xf>
    <xf numFmtId="0" fontId="44" fillId="0" borderId="17" xfId="58" applyFont="1" applyFill="1" applyBorder="1" applyAlignment="1">
      <alignment horizontal="left" vertical="center" wrapText="1"/>
      <protection/>
    </xf>
    <xf numFmtId="0" fontId="45" fillId="0" borderId="19" xfId="58" applyFont="1" applyFill="1" applyBorder="1" applyAlignment="1">
      <alignment horizontal="center" vertical="center" wrapText="1" shrinkToFit="1"/>
      <protection/>
    </xf>
    <xf numFmtId="0" fontId="1" fillId="0" borderId="0" xfId="58" applyFont="1" applyFill="1" applyAlignment="1">
      <alignment wrapText="1"/>
      <protection/>
    </xf>
    <xf numFmtId="0" fontId="36" fillId="0" borderId="15" xfId="58" applyFont="1" applyFill="1" applyBorder="1" applyAlignment="1">
      <alignment horizontal="left" vertical="top" wrapText="1"/>
      <protection/>
    </xf>
    <xf numFmtId="0" fontId="36" fillId="0" borderId="13" xfId="58" applyFont="1" applyFill="1" applyBorder="1" applyAlignment="1">
      <alignment horizontal="center" vertical="center" wrapText="1"/>
      <protection/>
    </xf>
    <xf numFmtId="0" fontId="44" fillId="0" borderId="15" xfId="58" applyFont="1" applyFill="1" applyBorder="1" applyAlignment="1">
      <alignment horizontal="left" vertical="top" wrapText="1"/>
      <protection/>
    </xf>
    <xf numFmtId="0" fontId="44" fillId="0" borderId="13" xfId="58" applyFont="1" applyFill="1" applyBorder="1" applyAlignment="1">
      <alignment horizontal="center" vertical="center" wrapText="1"/>
      <protection/>
    </xf>
    <xf numFmtId="0" fontId="44" fillId="0" borderId="13" xfId="58" applyFont="1" applyFill="1" applyBorder="1" applyAlignment="1">
      <alignment horizontal="center" vertical="center" wrapText="1"/>
      <protection/>
    </xf>
    <xf numFmtId="0" fontId="44" fillId="0" borderId="18" xfId="58" applyFont="1" applyFill="1" applyBorder="1" applyAlignment="1">
      <alignment horizontal="center" vertical="center" wrapText="1"/>
      <protection/>
    </xf>
    <xf numFmtId="0" fontId="45" fillId="0" borderId="13" xfId="58" applyFont="1" applyFill="1" applyBorder="1" applyAlignment="1">
      <alignment horizontal="center" vertical="center" wrapText="1" shrinkToFit="1"/>
      <protection/>
    </xf>
    <xf numFmtId="178" fontId="44" fillId="0" borderId="15" xfId="58" applyNumberFormat="1" applyFont="1" applyFill="1" applyBorder="1" applyAlignment="1">
      <alignment horizontal="left" vertical="top" wrapText="1"/>
      <protection/>
    </xf>
    <xf numFmtId="178" fontId="50" fillId="0" borderId="15" xfId="58" applyNumberFormat="1" applyFont="1" applyFill="1" applyBorder="1" applyAlignment="1">
      <alignment horizontal="left" vertical="top" wrapText="1"/>
      <protection/>
    </xf>
    <xf numFmtId="0" fontId="50" fillId="0" borderId="15" xfId="58" applyFont="1" applyFill="1" applyBorder="1" applyAlignment="1">
      <alignment horizontal="left" vertical="top" wrapText="1"/>
      <protection/>
    </xf>
    <xf numFmtId="0" fontId="44" fillId="0" borderId="13" xfId="58" applyFont="1" applyFill="1" applyBorder="1" applyAlignment="1">
      <alignment horizontal="center" vertical="center" wrapText="1" shrinkToFit="1"/>
      <protection/>
    </xf>
    <xf numFmtId="0" fontId="1" fillId="0" borderId="13" xfId="58" applyFill="1" applyBorder="1" applyAlignment="1">
      <alignment horizontal="center" vertical="center" wrapText="1"/>
      <protection/>
    </xf>
    <xf numFmtId="0" fontId="1" fillId="0" borderId="13" xfId="58" applyFont="1" applyFill="1" applyBorder="1" applyAlignment="1">
      <alignment horizontal="center" vertical="center" wrapText="1"/>
      <protection/>
    </xf>
    <xf numFmtId="0" fontId="44" fillId="0" borderId="13" xfId="58" applyFont="1" applyFill="1" applyBorder="1" applyAlignment="1">
      <alignment horizontal="center" vertical="center" wrapText="1" shrinkToFit="1"/>
      <protection/>
    </xf>
    <xf numFmtId="0" fontId="1" fillId="0" borderId="15" xfId="58" applyFont="1" applyFill="1" applyBorder="1" applyAlignment="1">
      <alignment horizontal="left" vertical="top" wrapText="1"/>
      <protection/>
    </xf>
    <xf numFmtId="0" fontId="39" fillId="0" borderId="13" xfId="58" applyFont="1" applyFill="1" applyBorder="1" applyAlignment="1">
      <alignment horizontal="center" vertical="center" wrapText="1" shrinkToFit="1"/>
      <protection/>
    </xf>
    <xf numFmtId="0" fontId="39" fillId="0" borderId="18" xfId="58" applyFont="1" applyFill="1" applyBorder="1" applyAlignment="1">
      <alignment horizontal="center" vertical="center" wrapText="1" shrinkToFit="1"/>
      <protection/>
    </xf>
    <xf numFmtId="0" fontId="44" fillId="0" borderId="16" xfId="58" applyFont="1" applyFill="1" applyBorder="1" applyAlignment="1">
      <alignment horizontal="left" vertical="top" wrapText="1"/>
      <protection/>
    </xf>
    <xf numFmtId="0" fontId="44" fillId="0" borderId="17" xfId="58" applyFont="1" applyFill="1" applyBorder="1" applyAlignment="1">
      <alignment horizontal="center" vertical="center" wrapText="1"/>
      <protection/>
    </xf>
    <xf numFmtId="0" fontId="45" fillId="0" borderId="17" xfId="58" applyFont="1" applyFill="1" applyBorder="1" applyAlignment="1">
      <alignment horizontal="center" vertical="center" wrapText="1" shrinkToFit="1"/>
      <protection/>
    </xf>
    <xf numFmtId="0" fontId="34" fillId="0" borderId="0" xfId="58" applyFont="1" applyFill="1" applyBorder="1" applyAlignment="1">
      <alignment horizontal="center" vertical="center" wrapText="1"/>
      <protection/>
    </xf>
    <xf numFmtId="0" fontId="37" fillId="0" borderId="0" xfId="0" applyFont="1" applyFill="1" applyBorder="1" applyAlignment="1">
      <alignment horizontal="center" vertical="center" wrapText="1" shrinkToFit="1"/>
    </xf>
    <xf numFmtId="0" fontId="34" fillId="0" borderId="34" xfId="58" applyFont="1" applyFill="1" applyBorder="1" applyAlignment="1">
      <alignment horizontal="center" wrapText="1"/>
      <protection/>
    </xf>
    <xf numFmtId="0" fontId="34" fillId="0" borderId="13" xfId="58" applyFont="1" applyFill="1" applyBorder="1" applyAlignment="1">
      <alignment horizontal="center" vertical="center" wrapText="1"/>
      <protection/>
    </xf>
    <xf numFmtId="0" fontId="1" fillId="0" borderId="13" xfId="58" applyFill="1" applyBorder="1" applyAlignment="1">
      <alignment wrapText="1"/>
      <protection/>
    </xf>
    <xf numFmtId="0" fontId="44" fillId="0" borderId="18" xfId="58" applyFont="1" applyFill="1" applyBorder="1" applyAlignment="1">
      <alignment horizontal="center" vertical="center" wrapText="1" shrinkToFit="1"/>
      <protection/>
    </xf>
    <xf numFmtId="0" fontId="46" fillId="0" borderId="13" xfId="58" applyFont="1" applyFill="1" applyBorder="1" applyAlignment="1">
      <alignment horizontal="center" vertical="center" wrapText="1"/>
      <protection/>
    </xf>
    <xf numFmtId="0" fontId="34" fillId="0" borderId="15" xfId="58" applyFont="1" applyFill="1" applyBorder="1" applyAlignment="1">
      <alignment horizontal="left" vertical="top" wrapText="1"/>
      <protection/>
    </xf>
    <xf numFmtId="0" fontId="46" fillId="0" borderId="15" xfId="58" applyFont="1" applyFill="1" applyBorder="1" applyAlignment="1">
      <alignment horizontal="left" vertical="top" wrapText="1"/>
      <protection/>
    </xf>
    <xf numFmtId="0" fontId="44" fillId="0" borderId="15" xfId="58" applyFont="1" applyFill="1" applyBorder="1" applyAlignment="1">
      <alignment vertical="top" wrapText="1"/>
      <protection/>
    </xf>
    <xf numFmtId="0" fontId="44" fillId="0" borderId="15" xfId="58" applyFont="1" applyFill="1" applyBorder="1" applyAlignment="1">
      <alignment vertical="top" wrapText="1"/>
      <protection/>
    </xf>
    <xf numFmtId="0" fontId="1" fillId="0" borderId="0" xfId="58" applyFill="1">
      <alignment/>
      <protection/>
    </xf>
    <xf numFmtId="0" fontId="39" fillId="0" borderId="0" xfId="58" applyFont="1" applyFill="1">
      <alignment/>
      <protection/>
    </xf>
    <xf numFmtId="0" fontId="1" fillId="0" borderId="0" xfId="58" applyFont="1" applyFill="1">
      <alignment/>
      <protection/>
    </xf>
    <xf numFmtId="0" fontId="47" fillId="0" borderId="35" xfId="0" applyFont="1" applyFill="1" applyBorder="1" applyAlignment="1">
      <alignment horizontal="center" vertical="center" wrapText="1"/>
    </xf>
    <xf numFmtId="0" fontId="1" fillId="0" borderId="0" xfId="58" applyFill="1" applyBorder="1">
      <alignment/>
      <protection/>
    </xf>
    <xf numFmtId="0" fontId="34" fillId="0" borderId="36" xfId="0" applyFont="1" applyFill="1" applyBorder="1" applyAlignment="1">
      <alignment horizontal="center" vertical="center" wrapText="1"/>
    </xf>
    <xf numFmtId="0" fontId="34" fillId="0" borderId="37" xfId="58" applyFont="1" applyFill="1" applyBorder="1" applyAlignment="1">
      <alignment horizontal="center" vertical="center" wrapText="1"/>
      <protection/>
    </xf>
    <xf numFmtId="0" fontId="46" fillId="0" borderId="38" xfId="58" applyFont="1" applyFill="1" applyBorder="1" applyAlignment="1">
      <alignment horizontal="left" vertical="center" wrapText="1"/>
      <protection/>
    </xf>
    <xf numFmtId="0" fontId="34" fillId="0" borderId="38" xfId="58" applyFont="1" applyFill="1" applyBorder="1" applyAlignment="1">
      <alignment horizontal="left" vertical="center" wrapText="1"/>
      <protection/>
    </xf>
    <xf numFmtId="0" fontId="39" fillId="0" borderId="38" xfId="58" applyFont="1" applyFill="1" applyBorder="1">
      <alignment/>
      <protection/>
    </xf>
    <xf numFmtId="0" fontId="44" fillId="0" borderId="37" xfId="58" applyFont="1" applyFill="1" applyBorder="1" applyAlignment="1">
      <alignment horizontal="left" vertical="center" wrapText="1"/>
      <protection/>
    </xf>
    <xf numFmtId="0" fontId="45" fillId="0" borderId="37" xfId="58" applyFont="1" applyFill="1" applyBorder="1" applyAlignment="1">
      <alignment horizontal="center" vertical="center" shrinkToFit="1"/>
      <protection/>
    </xf>
    <xf numFmtId="0" fontId="44" fillId="0" borderId="38" xfId="58" applyFont="1" applyFill="1" applyBorder="1" applyAlignment="1">
      <alignment horizontal="center" vertical="center"/>
      <protection/>
    </xf>
    <xf numFmtId="0" fontId="39" fillId="0" borderId="38" xfId="58" applyFont="1" applyFill="1" applyBorder="1" applyAlignment="1">
      <alignment horizontal="center" vertical="center"/>
      <protection/>
    </xf>
    <xf numFmtId="0" fontId="44" fillId="0" borderId="37" xfId="58" applyFont="1" applyFill="1" applyBorder="1" applyAlignment="1">
      <alignment horizontal="center" vertical="center" shrinkToFit="1"/>
      <protection/>
    </xf>
    <xf numFmtId="0" fontId="34" fillId="0" borderId="37" xfId="58" applyFont="1" applyFill="1" applyBorder="1" applyAlignment="1">
      <alignment horizontal="left" vertical="center" wrapText="1"/>
      <protection/>
    </xf>
    <xf numFmtId="0" fontId="44" fillId="0" borderId="15" xfId="58" applyFont="1" applyFill="1" applyBorder="1" applyAlignment="1">
      <alignment horizontal="left" vertical="center" wrapText="1"/>
      <protection/>
    </xf>
    <xf numFmtId="177" fontId="44" fillId="0" borderId="37" xfId="58" applyNumberFormat="1" applyFont="1" applyFill="1" applyBorder="1" applyAlignment="1">
      <alignment horizontal="center" vertical="center" shrinkToFit="1"/>
      <protection/>
    </xf>
    <xf numFmtId="0" fontId="34" fillId="0" borderId="32" xfId="58" applyFont="1" applyFill="1" applyBorder="1" applyAlignment="1">
      <alignment horizontal="center" vertical="center" wrapText="1"/>
      <protection/>
    </xf>
    <xf numFmtId="0" fontId="34" fillId="0" borderId="33" xfId="58" applyFont="1" applyFill="1" applyBorder="1" applyAlignment="1">
      <alignment horizontal="center" vertical="center" wrapText="1"/>
      <protection/>
    </xf>
    <xf numFmtId="0" fontId="46" fillId="0" borderId="15" xfId="58" applyFont="1" applyFill="1" applyBorder="1" applyAlignment="1">
      <alignment horizontal="left" vertical="center" wrapText="1"/>
      <protection/>
    </xf>
    <xf numFmtId="0" fontId="46" fillId="0" borderId="13" xfId="58" applyFont="1" applyFill="1" applyBorder="1" applyAlignment="1">
      <alignment horizontal="left" vertical="center" wrapText="1"/>
      <protection/>
    </xf>
    <xf numFmtId="0" fontId="34" fillId="0" borderId="15" xfId="58" applyFont="1" applyFill="1" applyBorder="1" applyAlignment="1">
      <alignment horizontal="left" vertical="center" wrapText="1"/>
      <protection/>
    </xf>
    <xf numFmtId="0" fontId="39" fillId="0" borderId="13" xfId="58" applyFont="1" applyFill="1" applyBorder="1">
      <alignment/>
      <protection/>
    </xf>
    <xf numFmtId="0" fontId="39" fillId="0" borderId="18" xfId="58" applyFont="1" applyFill="1" applyBorder="1">
      <alignment/>
      <protection/>
    </xf>
    <xf numFmtId="0" fontId="44" fillId="0" borderId="13" xfId="58" applyFont="1" applyFill="1" applyBorder="1">
      <alignment/>
      <protection/>
    </xf>
    <xf numFmtId="0" fontId="44" fillId="0" borderId="18" xfId="58" applyFont="1" applyFill="1" applyBorder="1">
      <alignment/>
      <protection/>
    </xf>
    <xf numFmtId="0" fontId="45" fillId="0" borderId="13" xfId="58" applyFont="1" applyFill="1" applyBorder="1" applyAlignment="1">
      <alignment horizontal="center" vertical="center" shrinkToFit="1"/>
      <protection/>
    </xf>
    <xf numFmtId="0" fontId="45" fillId="0" borderId="18" xfId="58" applyFont="1" applyFill="1" applyBorder="1" applyAlignment="1">
      <alignment horizontal="center" vertical="center" shrinkToFit="1"/>
      <protection/>
    </xf>
    <xf numFmtId="0" fontId="44" fillId="0" borderId="15" xfId="56" applyFont="1" applyFill="1" applyBorder="1" applyAlignment="1">
      <alignment horizontal="left" vertical="center" wrapText="1"/>
      <protection/>
    </xf>
    <xf numFmtId="0" fontId="44" fillId="0" borderId="13" xfId="56" applyFont="1" applyFill="1" applyBorder="1" applyAlignment="1">
      <alignment horizontal="left" vertical="center" wrapText="1"/>
      <protection/>
    </xf>
    <xf numFmtId="0" fontId="51" fillId="0" borderId="18" xfId="58" applyFont="1" applyFill="1" applyBorder="1" applyAlignment="1">
      <alignment horizontal="center" vertical="center" shrinkToFit="1"/>
      <protection/>
    </xf>
    <xf numFmtId="0" fontId="44" fillId="0" borderId="13" xfId="58" applyFont="1" applyFill="1" applyBorder="1" applyAlignment="1">
      <alignment horizontal="center" vertical="center"/>
      <protection/>
    </xf>
    <xf numFmtId="0" fontId="44" fillId="0" borderId="18" xfId="58" applyFont="1" applyFill="1" applyBorder="1" applyAlignment="1">
      <alignment horizontal="center" vertical="center"/>
      <protection/>
    </xf>
    <xf numFmtId="0" fontId="39" fillId="0" borderId="13" xfId="58" applyFont="1" applyFill="1" applyBorder="1" applyAlignment="1">
      <alignment horizontal="center" vertical="center"/>
      <protection/>
    </xf>
    <xf numFmtId="0" fontId="39" fillId="0" borderId="18" xfId="58" applyFont="1" applyFill="1" applyBorder="1" applyAlignment="1">
      <alignment horizontal="center" vertical="center"/>
      <protection/>
    </xf>
    <xf numFmtId="0" fontId="44" fillId="0" borderId="13" xfId="58" applyFont="1" applyFill="1" applyBorder="1" applyAlignment="1">
      <alignment horizontal="center" vertical="center" shrinkToFit="1"/>
      <protection/>
    </xf>
    <xf numFmtId="0" fontId="44" fillId="0" borderId="18" xfId="58" applyFont="1" applyFill="1" applyBorder="1" applyAlignment="1">
      <alignment horizontal="center" vertical="center" shrinkToFit="1"/>
      <protection/>
    </xf>
    <xf numFmtId="177" fontId="44" fillId="0" borderId="13" xfId="58" applyNumberFormat="1" applyFont="1" applyFill="1" applyBorder="1" applyAlignment="1">
      <alignment horizontal="center" vertical="center" wrapText="1" shrinkToFit="1"/>
      <protection/>
    </xf>
    <xf numFmtId="177" fontId="44" fillId="0" borderId="18" xfId="58" applyNumberFormat="1" applyFont="1" applyFill="1" applyBorder="1" applyAlignment="1">
      <alignment horizontal="center" vertical="center" wrapText="1" shrinkToFit="1"/>
      <protection/>
    </xf>
    <xf numFmtId="0" fontId="51" fillId="0" borderId="13" xfId="58" applyFont="1" applyFill="1" applyBorder="1" applyAlignment="1">
      <alignment horizontal="center" vertical="center" shrinkToFit="1"/>
      <protection/>
    </xf>
    <xf numFmtId="0" fontId="44" fillId="0" borderId="16" xfId="58" applyFont="1" applyFill="1" applyBorder="1" applyAlignment="1">
      <alignment horizontal="left" vertical="center" wrapText="1"/>
      <protection/>
    </xf>
    <xf numFmtId="0" fontId="45" fillId="0" borderId="17" xfId="58" applyFont="1" applyFill="1" applyBorder="1" applyAlignment="1">
      <alignment horizontal="center" vertical="center" shrinkToFit="1"/>
      <protection/>
    </xf>
    <xf numFmtId="0" fontId="45" fillId="0" borderId="19" xfId="58" applyFont="1" applyFill="1" applyBorder="1" applyAlignment="1">
      <alignment horizontal="center" vertical="center" shrinkToFit="1"/>
      <protection/>
    </xf>
    <xf numFmtId="0" fontId="46" fillId="0" borderId="20" xfId="58" applyFont="1" applyFill="1" applyBorder="1" applyAlignment="1">
      <alignment horizontal="left" vertical="center" wrapText="1"/>
      <protection/>
    </xf>
    <xf numFmtId="0" fontId="46" fillId="0" borderId="21" xfId="58" applyFont="1" applyFill="1" applyBorder="1" applyAlignment="1">
      <alignment horizontal="left" vertical="center" wrapText="1"/>
      <protection/>
    </xf>
    <xf numFmtId="0" fontId="46" fillId="0" borderId="21" xfId="58" applyFont="1" applyFill="1" applyBorder="1" applyAlignment="1">
      <alignment horizontal="center" vertical="center" wrapText="1"/>
      <protection/>
    </xf>
    <xf numFmtId="0" fontId="46" fillId="0" borderId="39" xfId="58" applyFont="1" applyFill="1" applyBorder="1" applyAlignment="1">
      <alignment horizontal="center" vertical="center" wrapText="1"/>
      <protection/>
    </xf>
    <xf numFmtId="0" fontId="34" fillId="0" borderId="37" xfId="0" applyFont="1" applyFill="1" applyBorder="1" applyAlignment="1">
      <alignment horizontal="center" vertical="center" wrapText="1"/>
    </xf>
    <xf numFmtId="0" fontId="34" fillId="0" borderId="35" xfId="58" applyFont="1" applyFill="1" applyBorder="1" applyAlignment="1">
      <alignment horizontal="center" vertical="center" wrapText="1"/>
      <protection/>
    </xf>
    <xf numFmtId="44" fontId="34" fillId="0" borderId="28" xfId="39"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1" fillId="0" borderId="0" xfId="52" applyFont="1" applyFill="1" applyBorder="1">
      <alignment/>
      <protection/>
    </xf>
    <xf numFmtId="44" fontId="34" fillId="0" borderId="40" xfId="39" applyFont="1" applyFill="1" applyBorder="1" applyAlignment="1">
      <alignment horizontal="center" vertical="center" wrapText="1"/>
    </xf>
    <xf numFmtId="0" fontId="46" fillId="0" borderId="0" xfId="58" applyFont="1" applyFill="1" applyBorder="1" applyAlignment="1">
      <alignment horizontal="center" vertical="center"/>
      <protection/>
    </xf>
    <xf numFmtId="0" fontId="46" fillId="0" borderId="41" xfId="58" applyFont="1" applyFill="1" applyBorder="1" applyAlignment="1">
      <alignment horizontal="center"/>
      <protection/>
    </xf>
    <xf numFmtId="0" fontId="1" fillId="0" borderId="0" xfId="58" applyFill="1" applyAlignment="1">
      <alignment vertical="center" wrapText="1"/>
      <protection/>
    </xf>
    <xf numFmtId="0" fontId="44" fillId="0" borderId="15" xfId="58" applyFont="1" applyFill="1" applyBorder="1" applyAlignment="1">
      <alignment vertical="center" wrapText="1"/>
      <protection/>
    </xf>
    <xf numFmtId="0" fontId="44" fillId="0" borderId="13" xfId="58" applyFont="1" applyFill="1" applyBorder="1" applyAlignment="1">
      <alignment vertical="center" wrapText="1"/>
      <protection/>
    </xf>
    <xf numFmtId="0" fontId="44" fillId="0" borderId="15" xfId="57" applyFont="1" applyFill="1" applyBorder="1" applyAlignment="1">
      <alignment horizontal="left" vertical="center" wrapText="1"/>
      <protection/>
    </xf>
    <xf numFmtId="0" fontId="1" fillId="0" borderId="0" xfId="0" applyFont="1" applyFill="1" applyBorder="1" applyAlignment="1">
      <alignment horizontal="left" vertical="center" wrapText="1"/>
    </xf>
    <xf numFmtId="0" fontId="1" fillId="0" borderId="0" xfId="0" applyFont="1" applyFill="1" applyBorder="1" applyAlignment="1" quotePrefix="1">
      <alignment horizontal="left" vertical="center" wrapText="1"/>
    </xf>
    <xf numFmtId="0" fontId="34" fillId="0" borderId="38" xfId="58" applyFont="1" applyFill="1" applyBorder="1" applyAlignment="1">
      <alignment horizontal="center" vertical="center" wrapText="1"/>
      <protection/>
    </xf>
    <xf numFmtId="0" fontId="44" fillId="0" borderId="37" xfId="58" applyFont="1" applyFill="1" applyBorder="1" applyAlignment="1">
      <alignment vertical="center" wrapText="1"/>
      <protection/>
    </xf>
    <xf numFmtId="0" fontId="44" fillId="0" borderId="37" xfId="58" applyFont="1" applyFill="1" applyBorder="1" applyAlignment="1">
      <alignment horizontal="center" vertical="center"/>
      <protection/>
    </xf>
    <xf numFmtId="0" fontId="44" fillId="0" borderId="37" xfId="0" applyFont="1" applyFill="1" applyBorder="1" applyAlignment="1">
      <alignment horizontal="left" vertical="center" wrapText="1"/>
    </xf>
    <xf numFmtId="0" fontId="44" fillId="0" borderId="37" xfId="0" applyFont="1" applyFill="1" applyBorder="1" applyAlignment="1">
      <alignment vertical="center" wrapText="1"/>
    </xf>
    <xf numFmtId="0" fontId="44" fillId="0" borderId="0" xfId="0" applyFont="1" applyFill="1" applyBorder="1" applyAlignment="1">
      <alignment horizontal="left" vertical="center" wrapText="1"/>
    </xf>
    <xf numFmtId="173" fontId="1" fillId="0" borderId="0" xfId="58" applyNumberFormat="1" applyFill="1">
      <alignment/>
      <protection/>
    </xf>
    <xf numFmtId="0" fontId="25" fillId="0" borderId="13" xfId="0" applyFont="1" applyFill="1" applyBorder="1" applyAlignment="1" quotePrefix="1">
      <alignment horizontal="left" vertical="center" wrapText="1"/>
    </xf>
    <xf numFmtId="0" fontId="47" fillId="0" borderId="42" xfId="0" applyFont="1" applyFill="1" applyBorder="1" applyAlignment="1">
      <alignment horizontal="center" vertical="center" wrapText="1"/>
    </xf>
    <xf numFmtId="177" fontId="38" fillId="0" borderId="23" xfId="58" applyNumberFormat="1" applyFont="1" applyFill="1" applyBorder="1" applyAlignment="1">
      <alignment horizontal="center" vertical="center" wrapText="1" shrinkToFit="1"/>
      <protection/>
    </xf>
    <xf numFmtId="177" fontId="38" fillId="0" borderId="21" xfId="58" applyNumberFormat="1" applyFont="1" applyFill="1" applyBorder="1" applyAlignment="1">
      <alignment horizontal="center" vertical="center" wrapText="1" shrinkToFit="1"/>
      <protection/>
    </xf>
    <xf numFmtId="0" fontId="39" fillId="0" borderId="0" xfId="0" applyFont="1" applyFill="1" applyBorder="1" applyAlignment="1">
      <alignment horizontal="center" vertical="center" wrapText="1"/>
    </xf>
    <xf numFmtId="0" fontId="37" fillId="0" borderId="18" xfId="52" applyFont="1" applyFill="1" applyBorder="1" applyAlignment="1">
      <alignment horizontal="center" vertical="center" wrapText="1" shrinkToFit="1"/>
      <protection/>
    </xf>
    <xf numFmtId="0" fontId="34" fillId="0" borderId="34"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1" fillId="0" borderId="0" xfId="58" applyFill="1" applyBorder="1" applyAlignment="1">
      <alignment wrapText="1"/>
      <protection/>
    </xf>
    <xf numFmtId="177" fontId="44" fillId="0" borderId="13" xfId="58" applyNumberFormat="1" applyFont="1" applyFill="1" applyBorder="1" applyAlignment="1">
      <alignment horizontal="center" vertical="center" shrinkToFit="1"/>
      <protection/>
    </xf>
    <xf numFmtId="177" fontId="44" fillId="0" borderId="18" xfId="58" applyNumberFormat="1" applyFont="1" applyFill="1" applyBorder="1" applyAlignment="1">
      <alignment horizontal="center" vertical="center" shrinkToFit="1"/>
      <protection/>
    </xf>
    <xf numFmtId="0" fontId="47" fillId="0" borderId="37" xfId="0" applyFont="1" applyFill="1" applyBorder="1" applyAlignment="1">
      <alignment horizontal="center" vertical="center" wrapText="1"/>
    </xf>
    <xf numFmtId="44" fontId="34" fillId="0" borderId="44" xfId="39" applyFont="1" applyFill="1" applyBorder="1" applyAlignment="1">
      <alignment horizontal="center" vertical="center" wrapText="1"/>
    </xf>
    <xf numFmtId="0" fontId="39" fillId="0" borderId="4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34" fillId="0" borderId="46" xfId="0" applyFont="1" applyFill="1" applyBorder="1" applyAlignment="1">
      <alignment vertical="center" wrapText="1"/>
    </xf>
    <xf numFmtId="0" fontId="34" fillId="0" borderId="47" xfId="0" applyFont="1" applyFill="1" applyBorder="1" applyAlignment="1">
      <alignment horizontal="center" vertical="center" wrapText="1"/>
    </xf>
    <xf numFmtId="0" fontId="37" fillId="0" borderId="29" xfId="0" applyFont="1" applyFill="1" applyBorder="1" applyAlignment="1">
      <alignment horizontal="center" vertical="center" wrapText="1" shrinkToFit="1"/>
    </xf>
    <xf numFmtId="0" fontId="37" fillId="0" borderId="30" xfId="0" applyFont="1" applyFill="1" applyBorder="1" applyAlignment="1">
      <alignment horizontal="center" vertical="center" wrapText="1" shrinkToFit="1"/>
    </xf>
    <xf numFmtId="0" fontId="25" fillId="0" borderId="21"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0" fillId="0" borderId="0" xfId="0" applyFill="1" applyBorder="1" applyAlignment="1">
      <alignment/>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0" fillId="0" borderId="13" xfId="0" applyFill="1" applyBorder="1" applyAlignment="1">
      <alignment vertical="center" wrapText="1"/>
    </xf>
    <xf numFmtId="0" fontId="0" fillId="0" borderId="18" xfId="0" applyFill="1" applyBorder="1" applyAlignment="1">
      <alignment vertical="center" wrapText="1"/>
    </xf>
    <xf numFmtId="0" fontId="37" fillId="0" borderId="0" xfId="0" applyFont="1" applyFill="1" applyBorder="1" applyAlignment="1">
      <alignment horizontal="center" vertical="center" shrinkToFit="1"/>
    </xf>
    <xf numFmtId="173" fontId="25" fillId="0" borderId="18" xfId="0" applyNumberFormat="1" applyFont="1" applyFill="1" applyBorder="1" applyAlignment="1">
      <alignment horizontal="center" vertical="center" wrapText="1"/>
    </xf>
    <xf numFmtId="173" fontId="0" fillId="0" borderId="0" xfId="0" applyNumberFormat="1" applyFill="1" applyAlignment="1">
      <alignment wrapText="1"/>
    </xf>
    <xf numFmtId="173" fontId="25" fillId="0" borderId="0" xfId="0" applyNumberFormat="1" applyFont="1" applyFill="1" applyBorder="1" applyAlignment="1">
      <alignment horizontal="center" wrapText="1"/>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 fillId="0" borderId="46" xfId="0" applyFont="1" applyFill="1" applyBorder="1" applyAlignment="1">
      <alignment horizontal="left" vertical="center" wrapText="1"/>
    </xf>
    <xf numFmtId="0" fontId="38" fillId="0" borderId="0" xfId="0" applyFont="1" applyFill="1" applyAlignment="1">
      <alignment/>
    </xf>
    <xf numFmtId="0" fontId="34" fillId="0" borderId="48" xfId="0" applyFont="1" applyFill="1" applyBorder="1" applyAlignment="1">
      <alignment vertical="center" wrapText="1"/>
    </xf>
    <xf numFmtId="176" fontId="55" fillId="0" borderId="17" xfId="0" applyNumberFormat="1" applyFont="1" applyFill="1" applyBorder="1" applyAlignment="1">
      <alignment horizontal="center" vertical="center" wrapText="1" shrinkToFit="1"/>
    </xf>
    <xf numFmtId="176" fontId="56" fillId="0" borderId="32" xfId="0" applyNumberFormat="1" applyFont="1" applyFill="1" applyBorder="1" applyAlignment="1">
      <alignment horizontal="center" vertical="center" wrapText="1" shrinkToFit="1"/>
    </xf>
    <xf numFmtId="0" fontId="34" fillId="0" borderId="49" xfId="0" applyFont="1" applyFill="1" applyBorder="1" applyAlignment="1">
      <alignment horizontal="center" vertical="center" wrapText="1"/>
    </xf>
    <xf numFmtId="0" fontId="34" fillId="0" borderId="50" xfId="0" applyFont="1" applyFill="1" applyBorder="1" applyAlignment="1">
      <alignment horizontal="center" vertical="center" wrapText="1"/>
    </xf>
    <xf numFmtId="0" fontId="34" fillId="0" borderId="51" xfId="0" applyFont="1" applyFill="1" applyBorder="1" applyAlignment="1">
      <alignment horizontal="center" vertical="center" wrapText="1"/>
    </xf>
    <xf numFmtId="0" fontId="36" fillId="0" borderId="51" xfId="58" applyFont="1" applyFill="1" applyBorder="1" applyAlignment="1">
      <alignment horizontal="center" vertical="center" wrapText="1"/>
      <protection/>
    </xf>
    <xf numFmtId="0" fontId="36" fillId="0" borderId="52" xfId="58" applyFont="1" applyFill="1" applyBorder="1" applyAlignment="1">
      <alignment horizontal="center" vertical="center" wrapText="1"/>
      <protection/>
    </xf>
    <xf numFmtId="0" fontId="34" fillId="0" borderId="20" xfId="58" applyFont="1" applyFill="1" applyBorder="1" applyAlignment="1">
      <alignment horizontal="left" vertical="center" wrapText="1"/>
      <protection/>
    </xf>
    <xf numFmtId="0" fontId="34" fillId="0" borderId="21" xfId="58" applyFont="1" applyFill="1" applyBorder="1" applyAlignment="1">
      <alignment horizontal="left" vertical="center" wrapText="1"/>
      <protection/>
    </xf>
    <xf numFmtId="0" fontId="1" fillId="0" borderId="21" xfId="58" applyFill="1" applyBorder="1">
      <alignment/>
      <protection/>
    </xf>
    <xf numFmtId="0" fontId="1" fillId="0" borderId="39" xfId="58" applyFill="1" applyBorder="1">
      <alignment/>
      <protection/>
    </xf>
    <xf numFmtId="0" fontId="1" fillId="0" borderId="13" xfId="58" applyFill="1" applyBorder="1">
      <alignment/>
      <protection/>
    </xf>
    <xf numFmtId="0" fontId="1" fillId="0" borderId="18" xfId="58" applyFill="1" applyBorder="1">
      <alignment/>
      <protection/>
    </xf>
    <xf numFmtId="0" fontId="1" fillId="0" borderId="13" xfId="58" applyFill="1" applyBorder="1" applyAlignment="1">
      <alignment horizontal="center" vertical="center"/>
      <protection/>
    </xf>
    <xf numFmtId="0" fontId="1" fillId="0" borderId="18" xfId="58" applyFill="1" applyBorder="1" applyAlignment="1">
      <alignment horizontal="center" vertical="center"/>
      <protection/>
    </xf>
    <xf numFmtId="0" fontId="1" fillId="0" borderId="13" xfId="58" applyFont="1" applyFill="1" applyBorder="1" applyAlignment="1">
      <alignment horizontal="left" vertical="center" wrapText="1"/>
      <protection/>
    </xf>
    <xf numFmtId="0" fontId="39" fillId="0" borderId="13" xfId="58" applyFont="1" applyFill="1" applyBorder="1" applyAlignment="1">
      <alignment horizontal="center" vertical="center" shrinkToFit="1"/>
      <protection/>
    </xf>
    <xf numFmtId="0" fontId="39" fillId="0" borderId="18" xfId="58" applyFont="1" applyFill="1" applyBorder="1" applyAlignment="1">
      <alignment horizontal="center" vertical="center" shrinkToFit="1"/>
      <protection/>
    </xf>
    <xf numFmtId="0" fontId="44" fillId="0" borderId="15" xfId="58" applyFont="1" applyFill="1" applyBorder="1" applyAlignment="1">
      <alignment vertical="center" wrapText="1"/>
      <protection/>
    </xf>
    <xf numFmtId="0" fontId="44" fillId="0" borderId="16" xfId="58" applyFont="1" applyFill="1" applyBorder="1" applyAlignment="1">
      <alignment vertical="center" wrapText="1"/>
      <protection/>
    </xf>
    <xf numFmtId="0" fontId="44" fillId="0" borderId="17" xfId="58" applyFont="1" applyFill="1" applyBorder="1" applyAlignment="1">
      <alignment vertical="center" wrapText="1"/>
      <protection/>
    </xf>
    <xf numFmtId="0" fontId="44" fillId="0" borderId="17" xfId="58" applyFont="1" applyFill="1" applyBorder="1" applyAlignment="1">
      <alignment horizontal="center" vertical="center"/>
      <protection/>
    </xf>
    <xf numFmtId="0" fontId="1" fillId="0" borderId="0" xfId="52" applyFont="1" applyFill="1" applyBorder="1" applyAlignment="1">
      <alignment horizontal="left" vertical="center" wrapText="1"/>
      <protection/>
    </xf>
    <xf numFmtId="0" fontId="34" fillId="0" borderId="0" xfId="52" applyFont="1" applyFill="1" applyBorder="1" applyAlignment="1">
      <alignment horizontal="center" vertical="center" wrapText="1"/>
      <protection/>
    </xf>
    <xf numFmtId="0" fontId="1" fillId="0" borderId="14" xfId="52" applyFill="1" applyBorder="1">
      <alignment/>
      <protection/>
    </xf>
    <xf numFmtId="0" fontId="39" fillId="0" borderId="29" xfId="52" applyFont="1" applyFill="1" applyBorder="1" applyAlignment="1">
      <alignment horizontal="center" vertical="center" wrapText="1"/>
      <protection/>
    </xf>
    <xf numFmtId="0" fontId="39" fillId="0" borderId="45" xfId="52" applyFont="1" applyFill="1" applyBorder="1" applyAlignment="1">
      <alignment horizontal="center" vertical="center" wrapText="1"/>
      <protection/>
    </xf>
    <xf numFmtId="0" fontId="39" fillId="0" borderId="30" xfId="52" applyFont="1" applyFill="1" applyBorder="1" applyAlignment="1">
      <alignment horizontal="center" vertical="center" wrapText="1"/>
      <protection/>
    </xf>
    <xf numFmtId="0" fontId="1" fillId="0" borderId="0" xfId="52" applyFill="1" applyBorder="1">
      <alignment/>
      <protection/>
    </xf>
    <xf numFmtId="0" fontId="11" fillId="0" borderId="53" xfId="0" applyFont="1" applyFill="1" applyBorder="1" applyAlignment="1">
      <alignment horizontal="center" vertical="center" wrapText="1"/>
    </xf>
    <xf numFmtId="0" fontId="1" fillId="0" borderId="0" xfId="52" applyFont="1" applyFill="1">
      <alignment/>
      <protection/>
    </xf>
    <xf numFmtId="0" fontId="34" fillId="0" borderId="49" xfId="52" applyFont="1" applyFill="1" applyBorder="1" applyAlignment="1">
      <alignment horizontal="center" vertical="center" wrapText="1"/>
      <protection/>
    </xf>
    <xf numFmtId="0" fontId="34" fillId="0" borderId="50" xfId="52" applyFont="1" applyFill="1" applyBorder="1" applyAlignment="1">
      <alignment horizontal="center" vertical="center" wrapText="1"/>
      <protection/>
    </xf>
    <xf numFmtId="0" fontId="34" fillId="0" borderId="38" xfId="52" applyFont="1" applyFill="1" applyBorder="1" applyAlignment="1">
      <alignment horizontal="center" vertical="center" wrapText="1"/>
      <protection/>
    </xf>
    <xf numFmtId="42" fontId="36" fillId="0" borderId="38" xfId="52" applyNumberFormat="1" applyFont="1" applyFill="1" applyBorder="1" applyAlignment="1">
      <alignment horizontal="center" vertical="center" wrapText="1"/>
      <protection/>
    </xf>
    <xf numFmtId="42" fontId="36" fillId="0" borderId="54" xfId="52" applyNumberFormat="1" applyFont="1" applyFill="1" applyBorder="1" applyAlignment="1">
      <alignment horizontal="center" vertical="center" wrapText="1"/>
      <protection/>
    </xf>
    <xf numFmtId="42" fontId="36" fillId="0" borderId="9" xfId="52" applyNumberFormat="1" applyFont="1" applyFill="1" applyBorder="1" applyAlignment="1">
      <alignment horizontal="center" vertical="center" wrapText="1"/>
      <protection/>
    </xf>
    <xf numFmtId="42" fontId="36" fillId="0" borderId="55" xfId="52" applyNumberFormat="1" applyFont="1" applyFill="1" applyBorder="1" applyAlignment="1">
      <alignment horizontal="center" vertical="center" wrapText="1"/>
      <protection/>
    </xf>
    <xf numFmtId="0" fontId="1" fillId="0" borderId="56" xfId="52" applyFill="1" applyBorder="1">
      <alignment/>
      <protection/>
    </xf>
    <xf numFmtId="0" fontId="1" fillId="0" borderId="57" xfId="52" applyFill="1" applyBorder="1">
      <alignment/>
      <protection/>
    </xf>
    <xf numFmtId="0" fontId="1" fillId="0" borderId="22" xfId="52" applyFill="1" applyBorder="1">
      <alignment/>
      <protection/>
    </xf>
    <xf numFmtId="0" fontId="1" fillId="0" borderId="21" xfId="52" applyFill="1" applyBorder="1">
      <alignment/>
      <protection/>
    </xf>
    <xf numFmtId="0" fontId="1" fillId="0" borderId="58" xfId="52" applyFill="1" applyBorder="1">
      <alignment/>
      <protection/>
    </xf>
    <xf numFmtId="0" fontId="1" fillId="0" borderId="39" xfId="52" applyFill="1" applyBorder="1">
      <alignment/>
      <protection/>
    </xf>
    <xf numFmtId="0" fontId="1" fillId="0" borderId="26" xfId="52" applyFill="1" applyBorder="1">
      <alignment/>
      <protection/>
    </xf>
    <xf numFmtId="0" fontId="1" fillId="0" borderId="23" xfId="52" applyFill="1" applyBorder="1">
      <alignment/>
      <protection/>
    </xf>
    <xf numFmtId="0" fontId="37" fillId="0" borderId="26" xfId="52" applyFont="1" applyFill="1" applyBorder="1" applyAlignment="1">
      <alignment horizontal="center" vertical="center" wrapText="1" shrinkToFit="1"/>
      <protection/>
    </xf>
    <xf numFmtId="0" fontId="1" fillId="0" borderId="13" xfId="52" applyFill="1" applyBorder="1">
      <alignment/>
      <protection/>
    </xf>
    <xf numFmtId="0" fontId="1" fillId="0" borderId="18" xfId="52" applyFill="1" applyBorder="1">
      <alignment/>
      <protection/>
    </xf>
    <xf numFmtId="0" fontId="1" fillId="0" borderId="25" xfId="52" applyFill="1" applyBorder="1">
      <alignment/>
      <protection/>
    </xf>
    <xf numFmtId="0" fontId="37" fillId="0" borderId="59" xfId="52" applyFont="1" applyFill="1" applyBorder="1" applyAlignment="1">
      <alignment horizontal="center" vertical="center" wrapText="1" shrinkToFit="1"/>
      <protection/>
    </xf>
    <xf numFmtId="0" fontId="0" fillId="0" borderId="56" xfId="0" applyFill="1" applyBorder="1" applyAlignment="1">
      <alignment/>
    </xf>
    <xf numFmtId="0" fontId="48" fillId="0" borderId="37" xfId="52" applyFont="1" applyFill="1" applyBorder="1" applyAlignment="1">
      <alignment horizontal="center" vertical="center" wrapText="1" shrinkToFit="1"/>
      <protection/>
    </xf>
    <xf numFmtId="0" fontId="1" fillId="0" borderId="0" xfId="52" applyFont="1" applyFill="1" applyBorder="1" applyAlignment="1">
      <alignment wrapText="1"/>
      <protection/>
    </xf>
    <xf numFmtId="0" fontId="34" fillId="0" borderId="40" xfId="0" applyFont="1" applyFill="1" applyBorder="1" applyAlignment="1">
      <alignment horizontal="center" vertical="center" wrapText="1"/>
    </xf>
    <xf numFmtId="0" fontId="34" fillId="0" borderId="37" xfId="58" applyFont="1" applyFill="1" applyBorder="1" applyAlignment="1">
      <alignment horizontal="center" wrapText="1"/>
      <protection/>
    </xf>
    <xf numFmtId="0" fontId="34" fillId="0" borderId="35" xfId="58" applyFont="1" applyFill="1" applyBorder="1" applyAlignment="1">
      <alignment horizontal="center" wrapText="1"/>
      <protection/>
    </xf>
    <xf numFmtId="0" fontId="34" fillId="0" borderId="21" xfId="58" applyFont="1" applyFill="1" applyBorder="1" applyAlignment="1">
      <alignment horizontal="center" vertical="center" wrapText="1"/>
      <protection/>
    </xf>
    <xf numFmtId="0" fontId="36" fillId="0" borderId="21" xfId="58" applyFont="1" applyFill="1" applyBorder="1" applyAlignment="1">
      <alignment horizontal="center" vertical="center" wrapText="1"/>
      <protection/>
    </xf>
    <xf numFmtId="0" fontId="36" fillId="0" borderId="39" xfId="58" applyFont="1" applyFill="1" applyBorder="1" applyAlignment="1">
      <alignment horizontal="center" vertical="center" wrapText="1"/>
      <protection/>
    </xf>
    <xf numFmtId="0" fontId="11" fillId="0" borderId="33" xfId="0" applyFont="1" applyFill="1" applyBorder="1" applyAlignment="1">
      <alignment horizontal="center" vertical="center" wrapText="1"/>
    </xf>
    <xf numFmtId="0" fontId="52" fillId="0" borderId="37" xfId="58" applyFont="1" applyFill="1" applyBorder="1" applyAlignment="1">
      <alignment horizontal="left" vertical="center" wrapText="1"/>
      <protection/>
    </xf>
    <xf numFmtId="0" fontId="44" fillId="0" borderId="37" xfId="58" applyFont="1" applyFill="1" applyBorder="1" applyAlignment="1">
      <alignment horizontal="center" vertical="center" wrapText="1"/>
      <protection/>
    </xf>
    <xf numFmtId="0" fontId="34" fillId="0" borderId="46" xfId="58" applyFont="1" applyFill="1" applyBorder="1" applyAlignment="1">
      <alignment horizontal="center" vertical="center" wrapText="1"/>
      <protection/>
    </xf>
    <xf numFmtId="0" fontId="34" fillId="0" borderId="60" xfId="0" applyFont="1" applyFill="1" applyBorder="1" applyAlignment="1">
      <alignment horizontal="center" vertical="center" wrapText="1"/>
    </xf>
    <xf numFmtId="0" fontId="34" fillId="0" borderId="43" xfId="58" applyFont="1" applyFill="1" applyBorder="1" applyAlignment="1">
      <alignment horizontal="center" wrapText="1"/>
      <protection/>
    </xf>
    <xf numFmtId="0" fontId="34" fillId="0" borderId="20" xfId="0" applyFont="1" applyFill="1" applyBorder="1" applyAlignment="1">
      <alignment horizontal="left" vertical="center" wrapText="1"/>
    </xf>
    <xf numFmtId="0" fontId="36" fillId="0" borderId="21" xfId="0" applyFont="1" applyFill="1" applyBorder="1" applyAlignment="1">
      <alignment horizontal="center" wrapText="1"/>
    </xf>
    <xf numFmtId="0" fontId="1" fillId="0" borderId="39" xfId="58" applyFill="1" applyBorder="1" applyAlignment="1">
      <alignment wrapText="1"/>
      <protection/>
    </xf>
    <xf numFmtId="0" fontId="51" fillId="0" borderId="17" xfId="58" applyFont="1" applyFill="1" applyBorder="1" applyAlignment="1">
      <alignment horizontal="center" vertical="center" shrinkToFit="1"/>
      <protection/>
    </xf>
    <xf numFmtId="0" fontId="44" fillId="0" borderId="37" xfId="58" applyFont="1" applyFill="1" applyBorder="1">
      <alignment/>
      <protection/>
    </xf>
    <xf numFmtId="0" fontId="44" fillId="0" borderId="20" xfId="58" applyFont="1" applyFill="1" applyBorder="1" applyAlignment="1">
      <alignment vertical="center" wrapText="1"/>
      <protection/>
    </xf>
    <xf numFmtId="0" fontId="44" fillId="0" borderId="21" xfId="58" applyFont="1" applyFill="1" applyBorder="1" applyAlignment="1">
      <alignment vertical="center" wrapText="1"/>
      <protection/>
    </xf>
    <xf numFmtId="0" fontId="44" fillId="0" borderId="21" xfId="58" applyFont="1" applyFill="1" applyBorder="1">
      <alignment/>
      <protection/>
    </xf>
    <xf numFmtId="177" fontId="52" fillId="0" borderId="37" xfId="58" applyNumberFormat="1" applyFont="1" applyFill="1" applyBorder="1" applyAlignment="1">
      <alignment horizontal="center" vertical="center" wrapText="1" shrinkToFit="1"/>
      <protection/>
    </xf>
    <xf numFmtId="177" fontId="38" fillId="29" borderId="13" xfId="58" applyNumberFormat="1" applyFont="1" applyFill="1" applyBorder="1" applyAlignment="1">
      <alignment horizontal="center" vertical="center" wrapText="1" shrinkToFit="1"/>
      <protection/>
    </xf>
    <xf numFmtId="0" fontId="37" fillId="0" borderId="0" xfId="53" applyFont="1" applyFill="1" applyBorder="1" applyAlignment="1">
      <alignment horizontal="left" vertical="center" wrapText="1"/>
      <protection/>
    </xf>
    <xf numFmtId="0" fontId="34" fillId="0" borderId="37" xfId="59" applyFont="1" applyFill="1" applyBorder="1" applyAlignment="1">
      <alignment horizontal="center" vertical="center" wrapText="1"/>
      <protection/>
    </xf>
    <xf numFmtId="0" fontId="34" fillId="0" borderId="35" xfId="59" applyFont="1" applyFill="1" applyBorder="1" applyAlignment="1">
      <alignment horizontal="center" vertical="center" wrapText="1"/>
      <protection/>
    </xf>
    <xf numFmtId="0" fontId="46" fillId="0" borderId="20" xfId="59" applyFont="1" applyFill="1" applyBorder="1" applyAlignment="1">
      <alignment horizontal="left" vertical="center" wrapText="1"/>
      <protection/>
    </xf>
    <xf numFmtId="0" fontId="46" fillId="0" borderId="21" xfId="59" applyFont="1" applyFill="1" applyBorder="1" applyAlignment="1">
      <alignment horizontal="left" vertical="center" wrapText="1"/>
      <protection/>
    </xf>
    <xf numFmtId="0" fontId="46" fillId="0" borderId="21" xfId="59" applyFont="1" applyFill="1" applyBorder="1" applyAlignment="1">
      <alignment horizontal="center" vertical="center" wrapText="1"/>
      <protection/>
    </xf>
    <xf numFmtId="0" fontId="46" fillId="0" borderId="39" xfId="59" applyFont="1" applyFill="1" applyBorder="1" applyAlignment="1">
      <alignment horizontal="center" vertical="center" wrapText="1"/>
      <protection/>
    </xf>
    <xf numFmtId="0" fontId="34" fillId="0" borderId="15" xfId="59" applyFont="1" applyFill="1" applyBorder="1" applyAlignment="1">
      <alignment horizontal="left" vertical="center" wrapText="1"/>
      <protection/>
    </xf>
    <xf numFmtId="0" fontId="34" fillId="0" borderId="13" xfId="59" applyFont="1" applyFill="1" applyBorder="1" applyAlignment="1">
      <alignment horizontal="left" vertical="center" wrapText="1"/>
      <protection/>
    </xf>
    <xf numFmtId="0" fontId="46" fillId="0" borderId="15" xfId="59" applyFont="1" applyFill="1" applyBorder="1" applyAlignment="1">
      <alignment horizontal="left" vertical="center" wrapText="1"/>
      <protection/>
    </xf>
    <xf numFmtId="0" fontId="46" fillId="0" borderId="13" xfId="59" applyFont="1" applyFill="1" applyBorder="1" applyAlignment="1">
      <alignment horizontal="left" vertical="center" wrapText="1"/>
      <protection/>
    </xf>
    <xf numFmtId="0" fontId="44" fillId="0" borderId="15" xfId="59" applyFont="1" applyFill="1" applyBorder="1" applyAlignment="1">
      <alignment horizontal="left" vertical="center" wrapText="1"/>
      <protection/>
    </xf>
    <xf numFmtId="0" fontId="44" fillId="0" borderId="13" xfId="59" applyFont="1" applyFill="1" applyBorder="1" applyAlignment="1">
      <alignment horizontal="left" vertical="center" wrapText="1"/>
      <protection/>
    </xf>
    <xf numFmtId="177" fontId="38" fillId="0" borderId="13" xfId="59" applyNumberFormat="1" applyFont="1" applyFill="1" applyBorder="1" applyAlignment="1">
      <alignment horizontal="center" vertical="center" wrapText="1" shrinkToFit="1"/>
      <protection/>
    </xf>
    <xf numFmtId="177" fontId="38" fillId="0" borderId="18" xfId="59" applyNumberFormat="1" applyFont="1" applyFill="1" applyBorder="1" applyAlignment="1">
      <alignment horizontal="center" vertical="center" wrapText="1" shrinkToFit="1"/>
      <protection/>
    </xf>
    <xf numFmtId="0" fontId="47" fillId="0" borderId="61" xfId="0" applyFont="1" applyFill="1" applyBorder="1" applyAlignment="1">
      <alignment horizontal="center" vertical="center" wrapText="1"/>
    </xf>
    <xf numFmtId="0" fontId="1" fillId="0" borderId="0" xfId="59" applyFill="1" applyAlignment="1">
      <alignment wrapText="1"/>
      <protection/>
    </xf>
    <xf numFmtId="0" fontId="39" fillId="0" borderId="0" xfId="59" applyFont="1" applyFill="1" applyAlignment="1">
      <alignment wrapText="1"/>
      <protection/>
    </xf>
    <xf numFmtId="0" fontId="39" fillId="0" borderId="13" xfId="59" applyFont="1" applyFill="1" applyBorder="1" applyAlignment="1">
      <alignment wrapText="1"/>
      <protection/>
    </xf>
    <xf numFmtId="0" fontId="39" fillId="0" borderId="18" xfId="59" applyFont="1" applyFill="1" applyBorder="1" applyAlignment="1">
      <alignment wrapText="1"/>
      <protection/>
    </xf>
    <xf numFmtId="0" fontId="44" fillId="0" borderId="13" xfId="59" applyFont="1" applyFill="1" applyBorder="1" applyAlignment="1">
      <alignment wrapText="1"/>
      <protection/>
    </xf>
    <xf numFmtId="0" fontId="44" fillId="0" borderId="18" xfId="59" applyFont="1" applyFill="1" applyBorder="1" applyAlignment="1">
      <alignment wrapText="1"/>
      <protection/>
    </xf>
    <xf numFmtId="0" fontId="45" fillId="0" borderId="13" xfId="59" applyFont="1" applyFill="1" applyBorder="1" applyAlignment="1">
      <alignment horizontal="center" vertical="center" wrapText="1" shrinkToFit="1"/>
      <protection/>
    </xf>
    <xf numFmtId="0" fontId="45" fillId="0" borderId="18" xfId="59" applyFont="1" applyFill="1" applyBorder="1" applyAlignment="1">
      <alignment horizontal="center" vertical="center" wrapText="1" shrinkToFit="1"/>
      <protection/>
    </xf>
    <xf numFmtId="0" fontId="44" fillId="0" borderId="13" xfId="59" applyFont="1" applyFill="1" applyBorder="1" applyAlignment="1">
      <alignment horizontal="center" vertical="center" wrapText="1"/>
      <protection/>
    </xf>
    <xf numFmtId="0" fontId="44" fillId="0" borderId="18" xfId="59" applyFont="1" applyFill="1" applyBorder="1" applyAlignment="1">
      <alignment horizontal="center" vertical="center" wrapText="1"/>
      <protection/>
    </xf>
    <xf numFmtId="0" fontId="39" fillId="0" borderId="13" xfId="59" applyFont="1" applyFill="1" applyBorder="1" applyAlignment="1">
      <alignment horizontal="center" vertical="center" wrapText="1"/>
      <protection/>
    </xf>
    <xf numFmtId="0" fontId="39" fillId="0" borderId="18" xfId="59" applyFont="1" applyFill="1" applyBorder="1" applyAlignment="1">
      <alignment horizontal="center" vertical="center" wrapText="1"/>
      <protection/>
    </xf>
    <xf numFmtId="0" fontId="51" fillId="0" borderId="13" xfId="59" applyFont="1" applyFill="1" applyBorder="1" applyAlignment="1">
      <alignment horizontal="center" vertical="center" wrapText="1" shrinkToFit="1"/>
      <protection/>
    </xf>
    <xf numFmtId="0" fontId="1" fillId="0" borderId="0" xfId="59" applyFont="1" applyFill="1" applyAlignment="1">
      <alignment wrapText="1"/>
      <protection/>
    </xf>
    <xf numFmtId="177" fontId="44" fillId="0" borderId="13" xfId="59" applyNumberFormat="1" applyFont="1" applyFill="1" applyBorder="1" applyAlignment="1">
      <alignment horizontal="center" vertical="center" wrapText="1" shrinkToFit="1"/>
      <protection/>
    </xf>
    <xf numFmtId="0" fontId="44" fillId="0" borderId="13" xfId="59" applyFont="1" applyFill="1" applyBorder="1" applyAlignment="1">
      <alignment horizontal="center" vertical="center" wrapText="1" shrinkToFit="1"/>
      <protection/>
    </xf>
    <xf numFmtId="0" fontId="44" fillId="0" borderId="18" xfId="59" applyFont="1" applyFill="1" applyBorder="1" applyAlignment="1">
      <alignment horizontal="center" vertical="center" wrapText="1" shrinkToFit="1"/>
      <protection/>
    </xf>
    <xf numFmtId="0" fontId="51" fillId="0" borderId="18" xfId="59" applyFont="1" applyFill="1" applyBorder="1" applyAlignment="1">
      <alignment horizontal="center" vertical="center" wrapText="1" shrinkToFit="1"/>
      <protection/>
    </xf>
    <xf numFmtId="0" fontId="1" fillId="0" borderId="0" xfId="59" applyFill="1" applyBorder="1" applyAlignment="1">
      <alignment wrapText="1"/>
      <protection/>
    </xf>
    <xf numFmtId="44" fontId="34" fillId="0" borderId="62" xfId="39"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44" fillId="0" borderId="16" xfId="59" applyFont="1" applyFill="1" applyBorder="1" applyAlignment="1">
      <alignment horizontal="left" vertical="center" wrapText="1"/>
      <protection/>
    </xf>
    <xf numFmtId="0" fontId="44" fillId="0" borderId="17" xfId="59" applyFont="1" applyFill="1" applyBorder="1" applyAlignment="1">
      <alignment horizontal="left" vertical="center" wrapText="1"/>
      <protection/>
    </xf>
    <xf numFmtId="0" fontId="51" fillId="0" borderId="17" xfId="59" applyFont="1" applyFill="1" applyBorder="1" applyAlignment="1">
      <alignment horizontal="center" vertical="center" wrapText="1" shrinkToFit="1"/>
      <protection/>
    </xf>
    <xf numFmtId="0" fontId="45" fillId="0" borderId="17" xfId="59" applyFont="1" applyFill="1" applyBorder="1" applyAlignment="1">
      <alignment horizontal="center" vertical="center" wrapText="1" shrinkToFit="1"/>
      <protection/>
    </xf>
    <xf numFmtId="0" fontId="45" fillId="0" borderId="19" xfId="59" applyFont="1" applyFill="1" applyBorder="1" applyAlignment="1">
      <alignment horizontal="center" vertical="center" wrapText="1" shrinkToFit="1"/>
      <protection/>
    </xf>
    <xf numFmtId="0" fontId="1" fillId="0" borderId="0" xfId="0" applyFont="1" applyFill="1" applyBorder="1" applyAlignment="1">
      <alignment horizontal="left" vertical="center" wrapText="1"/>
    </xf>
    <xf numFmtId="0" fontId="37" fillId="0" borderId="0" xfId="55" applyFont="1" applyFill="1" applyBorder="1" applyAlignment="1">
      <alignment horizontal="left" vertical="center" wrapText="1"/>
      <protection/>
    </xf>
    <xf numFmtId="0" fontId="1" fillId="0" borderId="0" xfId="55" applyFont="1" applyFill="1" applyBorder="1">
      <alignment/>
      <protection/>
    </xf>
    <xf numFmtId="0" fontId="25" fillId="0" borderId="21"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40" fillId="0" borderId="23" xfId="61" applyFont="1" applyFill="1" applyBorder="1" applyAlignment="1">
      <alignment horizontal="left" vertical="top" wrapText="1"/>
      <protection/>
    </xf>
    <xf numFmtId="0" fontId="25" fillId="0" borderId="18" xfId="0" applyFont="1" applyFill="1" applyBorder="1" applyAlignment="1">
      <alignment horizontal="center" vertical="center" wrapText="1"/>
    </xf>
    <xf numFmtId="177" fontId="38" fillId="0" borderId="13" xfId="61" applyNumberFormat="1" applyFont="1" applyFill="1" applyBorder="1" applyAlignment="1">
      <alignment horizontal="center" vertical="center" wrapText="1" shrinkToFit="1"/>
      <protection/>
    </xf>
    <xf numFmtId="177" fontId="38" fillId="0" borderId="18" xfId="61" applyNumberFormat="1" applyFont="1" applyFill="1" applyBorder="1" applyAlignment="1">
      <alignment horizontal="center" vertical="center" wrapText="1" shrinkToFit="1"/>
      <protection/>
    </xf>
    <xf numFmtId="177" fontId="38" fillId="0" borderId="26" xfId="61" applyNumberFormat="1" applyFont="1" applyFill="1" applyBorder="1" applyAlignment="1">
      <alignment horizontal="center" vertical="center" wrapText="1" shrinkToFit="1"/>
      <protection/>
    </xf>
    <xf numFmtId="173" fontId="25" fillId="0" borderId="13" xfId="0" applyNumberFormat="1" applyFont="1" applyFill="1" applyBorder="1" applyAlignment="1">
      <alignment horizontal="center" vertical="center" wrapText="1"/>
    </xf>
    <xf numFmtId="0" fontId="38" fillId="0" borderId="13" xfId="61" applyFont="1" applyFill="1" applyBorder="1" applyAlignment="1">
      <alignment horizontal="center" vertical="center" wrapText="1" shrinkToFit="1"/>
      <protection/>
    </xf>
    <xf numFmtId="0" fontId="38" fillId="0" borderId="18" xfId="61" applyFont="1" applyFill="1" applyBorder="1" applyAlignment="1">
      <alignment horizontal="center" vertical="center" wrapText="1" shrinkToFit="1"/>
      <protection/>
    </xf>
    <xf numFmtId="173" fontId="25" fillId="0" borderId="18" xfId="0" applyNumberFormat="1" applyFont="1" applyFill="1" applyBorder="1" applyAlignment="1">
      <alignment horizontal="center" vertical="center" wrapText="1"/>
    </xf>
    <xf numFmtId="177" fontId="38" fillId="0" borderId="17" xfId="61" applyNumberFormat="1" applyFont="1" applyFill="1" applyBorder="1" applyAlignment="1">
      <alignment horizontal="center" vertical="center" wrapText="1" shrinkToFit="1"/>
      <protection/>
    </xf>
    <xf numFmtId="177" fontId="38" fillId="0" borderId="19" xfId="61" applyNumberFormat="1" applyFont="1" applyFill="1" applyBorder="1" applyAlignment="1">
      <alignment horizontal="center" vertical="center" wrapText="1" shrinkToFit="1"/>
      <protection/>
    </xf>
    <xf numFmtId="173" fontId="25" fillId="0" borderId="0" xfId="0" applyNumberFormat="1" applyFont="1" applyFill="1" applyBorder="1" applyAlignment="1">
      <alignment horizontal="center" wrapText="1"/>
    </xf>
    <xf numFmtId="0" fontId="37" fillId="0" borderId="0" xfId="53" applyFont="1" applyFill="1" applyBorder="1" applyAlignment="1">
      <alignment wrapText="1"/>
      <protection/>
    </xf>
    <xf numFmtId="0" fontId="1" fillId="0" borderId="46" xfId="59" applyFill="1" applyBorder="1" applyAlignment="1">
      <alignment wrapText="1"/>
      <protection/>
    </xf>
    <xf numFmtId="0" fontId="11" fillId="0" borderId="37" xfId="0" applyFont="1" applyFill="1" applyBorder="1" applyAlignment="1">
      <alignment horizontal="center" vertical="center" wrapText="1"/>
    </xf>
    <xf numFmtId="0" fontId="45" fillId="0" borderId="64" xfId="58" applyFont="1" applyFill="1" applyBorder="1" applyAlignment="1">
      <alignment horizontal="center" vertical="center" shrinkToFit="1"/>
      <protection/>
    </xf>
    <xf numFmtId="0" fontId="44" fillId="0" borderId="64" xfId="58" applyFont="1" applyFill="1" applyBorder="1" applyAlignment="1">
      <alignment horizontal="center" vertical="center"/>
      <protection/>
    </xf>
    <xf numFmtId="0" fontId="39" fillId="0" borderId="64" xfId="58" applyFont="1" applyFill="1" applyBorder="1" applyAlignment="1">
      <alignment horizontal="center" vertical="center"/>
      <protection/>
    </xf>
    <xf numFmtId="177" fontId="38" fillId="0" borderId="64" xfId="58" applyNumberFormat="1" applyFont="1" applyFill="1" applyBorder="1" applyAlignment="1">
      <alignment horizontal="center" vertical="center" wrapText="1" shrinkToFit="1"/>
      <protection/>
    </xf>
    <xf numFmtId="0" fontId="40" fillId="0" borderId="23" xfId="52" applyFont="1" applyFill="1" applyBorder="1" applyAlignment="1">
      <alignment horizontal="left" vertical="top" wrapText="1"/>
      <protection/>
    </xf>
    <xf numFmtId="176" fontId="55" fillId="0" borderId="65" xfId="58" applyNumberFormat="1" applyFont="1" applyFill="1" applyBorder="1" applyAlignment="1">
      <alignment horizontal="center" vertical="center" shrinkToFit="1"/>
      <protection/>
    </xf>
    <xf numFmtId="176" fontId="55" fillId="0" borderId="66" xfId="58" applyNumberFormat="1" applyFont="1" applyFill="1" applyBorder="1" applyAlignment="1">
      <alignment horizontal="center" vertical="center" shrinkToFit="1"/>
      <protection/>
    </xf>
    <xf numFmtId="0" fontId="14" fillId="0" borderId="37" xfId="0" applyFont="1" applyFill="1" applyBorder="1" applyAlignment="1">
      <alignment horizontal="center" vertical="center" wrapText="1"/>
    </xf>
    <xf numFmtId="0" fontId="44" fillId="0" borderId="37" xfId="58" applyFont="1" applyFill="1" applyBorder="1" applyAlignment="1">
      <alignment horizontal="center" vertical="center"/>
      <protection/>
    </xf>
    <xf numFmtId="176" fontId="55" fillId="29" borderId="65" xfId="0" applyNumberFormat="1" applyFont="1" applyFill="1" applyBorder="1" applyAlignment="1">
      <alignment horizontal="center" vertical="center" wrapText="1" shrinkToFit="1"/>
    </xf>
    <xf numFmtId="0" fontId="11" fillId="0" borderId="67"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 fillId="0" borderId="0" xfId="61" applyFill="1">
      <alignment/>
      <protection/>
    </xf>
    <xf numFmtId="0" fontId="34" fillId="0" borderId="0" xfId="61" applyFont="1" applyFill="1" applyBorder="1" applyAlignment="1">
      <alignment vertical="center"/>
      <protection/>
    </xf>
    <xf numFmtId="0" fontId="34" fillId="0" borderId="37" xfId="61" applyFont="1" applyFill="1" applyBorder="1" applyAlignment="1">
      <alignment horizontal="center" vertical="center" wrapText="1"/>
      <protection/>
    </xf>
    <xf numFmtId="0" fontId="34" fillId="0" borderId="35" xfId="61" applyFont="1" applyFill="1" applyBorder="1" applyAlignment="1">
      <alignment horizontal="center" vertical="center" wrapText="1"/>
      <protection/>
    </xf>
    <xf numFmtId="0" fontId="39" fillId="0" borderId="0" xfId="61" applyFont="1" applyFill="1">
      <alignment/>
      <protection/>
    </xf>
    <xf numFmtId="0" fontId="46" fillId="0" borderId="20" xfId="61" applyFont="1" applyFill="1" applyBorder="1" applyAlignment="1">
      <alignment horizontal="left" vertical="center" wrapText="1"/>
      <protection/>
    </xf>
    <xf numFmtId="0" fontId="46" fillId="0" borderId="21" xfId="61" applyFont="1" applyFill="1" applyBorder="1" applyAlignment="1">
      <alignment horizontal="left" vertical="center" wrapText="1"/>
      <protection/>
    </xf>
    <xf numFmtId="0" fontId="46" fillId="0" borderId="21" xfId="61" applyFont="1" applyFill="1" applyBorder="1" applyAlignment="1">
      <alignment horizontal="center" vertical="center" wrapText="1"/>
      <protection/>
    </xf>
    <xf numFmtId="0" fontId="46" fillId="0" borderId="39" xfId="61" applyFont="1" applyFill="1" applyBorder="1" applyAlignment="1">
      <alignment horizontal="center" vertical="center" wrapText="1"/>
      <protection/>
    </xf>
    <xf numFmtId="0" fontId="34" fillId="0" borderId="15" xfId="61" applyFont="1" applyFill="1" applyBorder="1" applyAlignment="1">
      <alignment horizontal="left" vertical="center" wrapText="1"/>
      <protection/>
    </xf>
    <xf numFmtId="0" fontId="34" fillId="0" borderId="13" xfId="61" applyFont="1" applyFill="1" applyBorder="1" applyAlignment="1">
      <alignment horizontal="left" vertical="center" wrapText="1"/>
      <protection/>
    </xf>
    <xf numFmtId="0" fontId="39" fillId="0" borderId="13" xfId="61" applyFont="1" applyFill="1" applyBorder="1">
      <alignment/>
      <protection/>
    </xf>
    <xf numFmtId="0" fontId="39" fillId="0" borderId="18" xfId="61" applyFont="1" applyFill="1" applyBorder="1">
      <alignment/>
      <protection/>
    </xf>
    <xf numFmtId="0" fontId="46" fillId="0" borderId="15" xfId="61" applyFont="1" applyFill="1" applyBorder="1" applyAlignment="1">
      <alignment horizontal="left" vertical="center" wrapText="1"/>
      <protection/>
    </xf>
    <xf numFmtId="0" fontId="46" fillId="0" borderId="13" xfId="61" applyFont="1" applyFill="1" applyBorder="1" applyAlignment="1">
      <alignment horizontal="left" vertical="center" wrapText="1"/>
      <protection/>
    </xf>
    <xf numFmtId="0" fontId="44" fillId="0" borderId="13" xfId="61" applyFont="1" applyFill="1" applyBorder="1">
      <alignment/>
      <protection/>
    </xf>
    <xf numFmtId="0" fontId="44" fillId="0" borderId="18" xfId="61" applyFont="1" applyFill="1" applyBorder="1">
      <alignment/>
      <protection/>
    </xf>
    <xf numFmtId="0" fontId="44" fillId="0" borderId="15" xfId="61" applyFont="1" applyFill="1" applyBorder="1" applyAlignment="1">
      <alignment horizontal="left" vertical="center" wrapText="1"/>
      <protection/>
    </xf>
    <xf numFmtId="0" fontId="44" fillId="0" borderId="13" xfId="61" applyFont="1" applyFill="1" applyBorder="1" applyAlignment="1">
      <alignment horizontal="left" vertical="center" wrapText="1"/>
      <protection/>
    </xf>
    <xf numFmtId="0" fontId="45" fillId="0" borderId="13" xfId="61" applyFont="1" applyFill="1" applyBorder="1" applyAlignment="1">
      <alignment horizontal="center" vertical="center" shrinkToFit="1"/>
      <protection/>
    </xf>
    <xf numFmtId="0" fontId="45" fillId="0" borderId="18" xfId="61" applyFont="1" applyFill="1" applyBorder="1" applyAlignment="1">
      <alignment horizontal="center" vertical="center" shrinkToFit="1"/>
      <protection/>
    </xf>
    <xf numFmtId="0" fontId="44" fillId="0" borderId="13" xfId="61" applyFont="1" applyFill="1" applyBorder="1" applyAlignment="1">
      <alignment horizontal="center" vertical="center"/>
      <protection/>
    </xf>
    <xf numFmtId="0" fontId="44" fillId="0" borderId="18" xfId="61" applyFont="1" applyFill="1" applyBorder="1" applyAlignment="1">
      <alignment horizontal="center" vertical="center"/>
      <protection/>
    </xf>
    <xf numFmtId="0" fontId="39" fillId="0" borderId="13" xfId="61" applyFont="1" applyFill="1" applyBorder="1" applyAlignment="1">
      <alignment horizontal="center" vertical="center"/>
      <protection/>
    </xf>
    <xf numFmtId="0" fontId="39" fillId="0" borderId="18" xfId="61" applyFont="1" applyFill="1" applyBorder="1" applyAlignment="1">
      <alignment horizontal="center" vertical="center"/>
      <protection/>
    </xf>
    <xf numFmtId="0" fontId="51" fillId="0" borderId="13" xfId="61" applyFont="1" applyFill="1" applyBorder="1" applyAlignment="1">
      <alignment horizontal="center" vertical="center" shrinkToFit="1"/>
      <protection/>
    </xf>
    <xf numFmtId="0" fontId="1" fillId="0" borderId="0" xfId="61" applyFont="1" applyFill="1">
      <alignment/>
      <protection/>
    </xf>
    <xf numFmtId="0" fontId="51" fillId="0" borderId="18" xfId="61" applyFont="1" applyFill="1" applyBorder="1" applyAlignment="1">
      <alignment horizontal="center" vertical="center" shrinkToFit="1"/>
      <protection/>
    </xf>
    <xf numFmtId="0" fontId="44" fillId="0" borderId="13" xfId="61" applyFont="1" applyFill="1" applyBorder="1" applyAlignment="1">
      <alignment horizontal="center" vertical="center" shrinkToFit="1"/>
      <protection/>
    </xf>
    <xf numFmtId="0" fontId="44" fillId="0" borderId="18" xfId="61" applyFont="1" applyFill="1" applyBorder="1" applyAlignment="1">
      <alignment horizontal="center" vertical="center" shrinkToFit="1"/>
      <protection/>
    </xf>
    <xf numFmtId="177" fontId="44" fillId="0" borderId="13" xfId="61" applyNumberFormat="1" applyFont="1" applyFill="1" applyBorder="1" applyAlignment="1">
      <alignment horizontal="center" vertical="center" shrinkToFit="1"/>
      <protection/>
    </xf>
    <xf numFmtId="177" fontId="44" fillId="0" borderId="18" xfId="61" applyNumberFormat="1" applyFont="1" applyFill="1" applyBorder="1" applyAlignment="1">
      <alignment horizontal="center" vertical="center" shrinkToFit="1"/>
      <protection/>
    </xf>
    <xf numFmtId="0" fontId="44" fillId="0" borderId="16" xfId="61" applyFont="1" applyFill="1" applyBorder="1" applyAlignment="1">
      <alignment horizontal="left" vertical="center" wrapText="1"/>
      <protection/>
    </xf>
    <xf numFmtId="0" fontId="44" fillId="0" borderId="17" xfId="61" applyFont="1" applyFill="1" applyBorder="1" applyAlignment="1">
      <alignment horizontal="left" vertical="center" wrapText="1"/>
      <protection/>
    </xf>
    <xf numFmtId="0" fontId="51" fillId="0" borderId="17" xfId="61" applyFont="1" applyFill="1" applyBorder="1" applyAlignment="1">
      <alignment horizontal="center" vertical="center" shrinkToFit="1"/>
      <protection/>
    </xf>
    <xf numFmtId="0" fontId="45" fillId="0" borderId="17" xfId="61" applyFont="1" applyFill="1" applyBorder="1" applyAlignment="1">
      <alignment horizontal="center" vertical="center" shrinkToFit="1"/>
      <protection/>
    </xf>
    <xf numFmtId="0" fontId="45" fillId="0" borderId="19" xfId="61" applyFont="1" applyFill="1" applyBorder="1" applyAlignment="1">
      <alignment horizontal="center" vertical="center" shrinkToFit="1"/>
      <protection/>
    </xf>
    <xf numFmtId="0" fontId="51" fillId="0" borderId="26" xfId="61" applyFont="1" applyFill="1" applyBorder="1" applyAlignment="1">
      <alignment horizontal="center" vertical="center" shrinkToFit="1"/>
      <protection/>
    </xf>
    <xf numFmtId="0" fontId="45" fillId="0" borderId="26" xfId="61" applyFont="1" applyFill="1" applyBorder="1" applyAlignment="1">
      <alignment horizontal="center" vertical="center" shrinkToFit="1"/>
      <protection/>
    </xf>
    <xf numFmtId="0" fontId="39" fillId="0" borderId="38" xfId="61" applyFont="1" applyFill="1" applyBorder="1">
      <alignment/>
      <protection/>
    </xf>
    <xf numFmtId="0" fontId="44" fillId="0" borderId="37" xfId="61" applyFont="1" applyFill="1" applyBorder="1" applyAlignment="1">
      <alignment vertical="center" wrapText="1"/>
      <protection/>
    </xf>
    <xf numFmtId="0" fontId="44" fillId="0" borderId="37" xfId="61" applyFont="1" applyFill="1" applyBorder="1" applyAlignment="1">
      <alignment horizontal="center" vertical="center"/>
      <protection/>
    </xf>
    <xf numFmtId="0" fontId="46" fillId="0" borderId="0" xfId="61" applyFont="1" applyFill="1" applyBorder="1" applyAlignment="1">
      <alignment horizontal="center" vertical="center"/>
      <protection/>
    </xf>
    <xf numFmtId="0" fontId="1" fillId="0" borderId="0" xfId="61" applyFill="1" applyBorder="1">
      <alignment/>
      <protection/>
    </xf>
    <xf numFmtId="0" fontId="1" fillId="0" borderId="0" xfId="0" applyFont="1" applyFill="1" applyBorder="1" applyAlignment="1" quotePrefix="1">
      <alignment horizontal="left" vertical="center" wrapText="1"/>
    </xf>
    <xf numFmtId="0" fontId="34" fillId="0" borderId="38" xfId="61" applyFont="1" applyFill="1" applyBorder="1" applyAlignment="1">
      <alignment horizontal="center" vertical="center" wrapText="1"/>
      <protection/>
    </xf>
    <xf numFmtId="0" fontId="1" fillId="0" borderId="0" xfId="61" applyFill="1" applyAlignment="1">
      <alignment vertical="center" wrapText="1"/>
      <protection/>
    </xf>
    <xf numFmtId="0" fontId="45" fillId="0" borderId="37" xfId="61" applyFont="1" applyFill="1" applyBorder="1" applyAlignment="1">
      <alignment horizontal="center" vertical="center" shrinkToFit="1"/>
      <protection/>
    </xf>
    <xf numFmtId="177" fontId="44" fillId="0" borderId="37" xfId="61" applyNumberFormat="1" applyFont="1" applyFill="1" applyBorder="1" applyAlignment="1">
      <alignment horizontal="center" vertical="center" shrinkToFit="1"/>
      <protection/>
    </xf>
    <xf numFmtId="173" fontId="1" fillId="0" borderId="0" xfId="61" applyNumberFormat="1" applyFill="1">
      <alignment/>
      <protection/>
    </xf>
    <xf numFmtId="0" fontId="44" fillId="0" borderId="37" xfId="61" applyFont="1" applyFill="1" applyBorder="1" applyAlignment="1">
      <alignment horizontal="center" vertical="center" shrinkToFit="1"/>
      <protection/>
    </xf>
    <xf numFmtId="0" fontId="44" fillId="0" borderId="38" xfId="61" applyFont="1" applyFill="1" applyBorder="1" applyAlignment="1">
      <alignment horizontal="center" vertical="center"/>
      <protection/>
    </xf>
    <xf numFmtId="0" fontId="39" fillId="0" borderId="38" xfId="61" applyFont="1" applyFill="1" applyBorder="1" applyAlignment="1">
      <alignment horizontal="center" vertical="center"/>
      <protection/>
    </xf>
    <xf numFmtId="0" fontId="37" fillId="29" borderId="13" xfId="0" applyFont="1" applyFill="1" applyBorder="1" applyAlignment="1">
      <alignment horizontal="center" vertical="center" wrapText="1" shrinkToFit="1"/>
    </xf>
    <xf numFmtId="0" fontId="1" fillId="0" borderId="16" xfId="0" applyFont="1" applyFill="1" applyBorder="1" applyAlignment="1">
      <alignment horizontal="left" vertical="center" wrapText="1"/>
    </xf>
    <xf numFmtId="0" fontId="44" fillId="0" borderId="13" xfId="58" applyFont="1" applyFill="1" applyBorder="1" applyAlignment="1" quotePrefix="1">
      <alignment horizontal="left" vertical="center" wrapText="1"/>
      <protection/>
    </xf>
    <xf numFmtId="0" fontId="11" fillId="0" borderId="32" xfId="0" applyFont="1" applyFill="1" applyBorder="1" applyAlignment="1">
      <alignment horizontal="center" vertical="center" wrapText="1"/>
    </xf>
    <xf numFmtId="0" fontId="44" fillId="0" borderId="37" xfId="58" applyFont="1" applyFill="1" applyBorder="1" applyAlignment="1">
      <alignment horizontal="center" vertical="center" shrinkToFit="1"/>
      <protection/>
    </xf>
    <xf numFmtId="177" fontId="34" fillId="29" borderId="37" xfId="0" applyNumberFormat="1" applyFont="1" applyFill="1" applyBorder="1" applyAlignment="1">
      <alignment horizontal="center" vertical="center" wrapText="1"/>
    </xf>
    <xf numFmtId="0" fontId="1" fillId="0" borderId="0" xfId="54" applyFill="1">
      <alignment/>
      <protection/>
    </xf>
    <xf numFmtId="0" fontId="34" fillId="0" borderId="14" xfId="54" applyFont="1" applyFill="1" applyBorder="1" applyAlignment="1">
      <alignment vertical="center" wrapText="1"/>
      <protection/>
    </xf>
    <xf numFmtId="0" fontId="39" fillId="0" borderId="29" xfId="54" applyFont="1" applyFill="1" applyBorder="1" applyAlignment="1">
      <alignment horizontal="center" vertical="center" wrapText="1"/>
      <protection/>
    </xf>
    <xf numFmtId="0" fontId="39" fillId="0" borderId="30" xfId="54" applyFont="1" applyFill="1" applyBorder="1" applyAlignment="1">
      <alignment horizontal="center" vertical="center" wrapText="1"/>
      <protection/>
    </xf>
    <xf numFmtId="0" fontId="34" fillId="0" borderId="0" xfId="54" applyFont="1" applyFill="1" applyBorder="1" applyAlignment="1">
      <alignment vertical="center" wrapText="1"/>
      <protection/>
    </xf>
    <xf numFmtId="0" fontId="1" fillId="0" borderId="0" xfId="54" applyFill="1" applyBorder="1">
      <alignment/>
      <protection/>
    </xf>
    <xf numFmtId="0" fontId="1" fillId="0" borderId="14" xfId="54" applyFill="1" applyBorder="1">
      <alignment/>
      <protection/>
    </xf>
    <xf numFmtId="0" fontId="11" fillId="0" borderId="21" xfId="0" applyFont="1" applyFill="1" applyBorder="1" applyAlignment="1">
      <alignment horizontal="center" vertical="center" wrapText="1"/>
    </xf>
    <xf numFmtId="0" fontId="37" fillId="0" borderId="0" xfId="54" applyFont="1" applyFill="1" applyBorder="1" applyAlignment="1">
      <alignment horizontal="left" vertical="center" wrapText="1"/>
      <protection/>
    </xf>
    <xf numFmtId="0" fontId="1" fillId="0" borderId="0" xfId="54" applyFont="1" applyFill="1">
      <alignment/>
      <protection/>
    </xf>
    <xf numFmtId="0" fontId="34" fillId="0" borderId="50" xfId="54" applyFont="1" applyFill="1" applyBorder="1" applyAlignment="1">
      <alignment horizontal="center" vertical="center" wrapText="1"/>
      <protection/>
    </xf>
    <xf numFmtId="0" fontId="34" fillId="0" borderId="38" xfId="54" applyFont="1" applyFill="1" applyBorder="1" applyAlignment="1">
      <alignment horizontal="center" vertical="center" wrapText="1"/>
      <protection/>
    </xf>
    <xf numFmtId="42" fontId="36" fillId="0" borderId="38" xfId="54" applyNumberFormat="1" applyFont="1" applyFill="1" applyBorder="1" applyAlignment="1">
      <alignment horizontal="center" vertical="center" wrapText="1"/>
      <protection/>
    </xf>
    <xf numFmtId="42" fontId="36" fillId="0" borderId="55" xfId="54" applyNumberFormat="1" applyFont="1" applyFill="1" applyBorder="1" applyAlignment="1">
      <alignment horizontal="center" vertical="center" wrapText="1"/>
      <protection/>
    </xf>
    <xf numFmtId="42" fontId="36" fillId="0" borderId="9" xfId="54" applyNumberFormat="1" applyFont="1" applyFill="1" applyBorder="1" applyAlignment="1">
      <alignment horizontal="center" vertical="center" wrapText="1"/>
      <protection/>
    </xf>
    <xf numFmtId="0" fontId="1" fillId="0" borderId="57" xfId="54" applyFill="1" applyBorder="1">
      <alignment/>
      <protection/>
    </xf>
    <xf numFmtId="0" fontId="1" fillId="0" borderId="22" xfId="54" applyFill="1" applyBorder="1">
      <alignment/>
      <protection/>
    </xf>
    <xf numFmtId="0" fontId="1" fillId="0" borderId="21" xfId="54" applyFill="1" applyBorder="1">
      <alignment/>
      <protection/>
    </xf>
    <xf numFmtId="0" fontId="1" fillId="0" borderId="39" xfId="54" applyFill="1" applyBorder="1">
      <alignment/>
      <protection/>
    </xf>
    <xf numFmtId="0" fontId="1" fillId="0" borderId="26" xfId="54" applyFill="1" applyBorder="1">
      <alignment/>
      <protection/>
    </xf>
    <xf numFmtId="0" fontId="1" fillId="0" borderId="23" xfId="54" applyFill="1" applyBorder="1">
      <alignment/>
      <protection/>
    </xf>
    <xf numFmtId="0" fontId="37" fillId="0" borderId="13" xfId="54" applyFont="1" applyFill="1" applyBorder="1" applyAlignment="1">
      <alignment horizontal="center" vertical="center" wrapText="1" shrinkToFit="1"/>
      <protection/>
    </xf>
    <xf numFmtId="0" fontId="37" fillId="0" borderId="18" xfId="54" applyFont="1" applyFill="1" applyBorder="1" applyAlignment="1">
      <alignment horizontal="center" vertical="center" wrapText="1" shrinkToFit="1"/>
      <protection/>
    </xf>
    <xf numFmtId="0" fontId="25" fillId="0" borderId="13" xfId="54" applyFont="1" applyFill="1" applyBorder="1" applyAlignment="1">
      <alignment horizontal="center" vertical="center" wrapText="1"/>
      <protection/>
    </xf>
    <xf numFmtId="177" fontId="38" fillId="0" borderId="13" xfId="60" applyNumberFormat="1" applyFont="1" applyFill="1" applyBorder="1" applyAlignment="1">
      <alignment horizontal="center" vertical="center" wrapText="1" shrinkToFit="1"/>
      <protection/>
    </xf>
    <xf numFmtId="177" fontId="38" fillId="0" borderId="18" xfId="60" applyNumberFormat="1" applyFont="1" applyFill="1" applyBorder="1" applyAlignment="1">
      <alignment horizontal="center" vertical="center" wrapText="1" shrinkToFit="1"/>
      <protection/>
    </xf>
    <xf numFmtId="0" fontId="1" fillId="0" borderId="13" xfId="54" applyFill="1" applyBorder="1">
      <alignment/>
      <protection/>
    </xf>
    <xf numFmtId="0" fontId="1" fillId="0" borderId="18" xfId="54" applyFill="1" applyBorder="1">
      <alignment/>
      <protection/>
    </xf>
    <xf numFmtId="0" fontId="1" fillId="0" borderId="25" xfId="54" applyFill="1" applyBorder="1">
      <alignment/>
      <protection/>
    </xf>
    <xf numFmtId="0" fontId="48" fillId="0" borderId="37" xfId="54" applyFont="1" applyFill="1" applyBorder="1" applyAlignment="1">
      <alignment horizontal="center" vertical="center" wrapText="1" shrinkToFit="1"/>
      <protection/>
    </xf>
    <xf numFmtId="0" fontId="40" fillId="0" borderId="23" xfId="54" applyFont="1" applyFill="1" applyBorder="1" applyAlignment="1" quotePrefix="1">
      <alignment horizontal="left" vertical="top" wrapText="1"/>
      <protection/>
    </xf>
    <xf numFmtId="0" fontId="40" fillId="0" borderId="23" xfId="54" applyFont="1" applyFill="1" applyBorder="1" applyAlignment="1">
      <alignment horizontal="left" vertical="top" wrapText="1"/>
      <protection/>
    </xf>
    <xf numFmtId="0" fontId="25" fillId="0" borderId="17" xfId="54" applyFont="1" applyFill="1" applyBorder="1" applyAlignment="1">
      <alignment horizontal="center" vertical="center" wrapText="1"/>
      <protection/>
    </xf>
    <xf numFmtId="0" fontId="1" fillId="0" borderId="24" xfId="54" applyFill="1" applyBorder="1">
      <alignment/>
      <protection/>
    </xf>
    <xf numFmtId="177" fontId="38" fillId="0" borderId="17" xfId="60" applyNumberFormat="1" applyFont="1" applyFill="1" applyBorder="1" applyAlignment="1">
      <alignment horizontal="center" vertical="center" wrapText="1" shrinkToFit="1"/>
      <protection/>
    </xf>
    <xf numFmtId="177" fontId="38" fillId="0" borderId="19" xfId="60" applyNumberFormat="1" applyFont="1" applyFill="1" applyBorder="1" applyAlignment="1">
      <alignment horizontal="center" vertical="center" wrapText="1" shrinkToFit="1"/>
      <protection/>
    </xf>
    <xf numFmtId="176" fontId="55" fillId="29" borderId="37" xfId="0" applyNumberFormat="1" applyFont="1" applyFill="1" applyBorder="1" applyAlignment="1">
      <alignment horizontal="center" vertical="center" wrapText="1" shrinkToFit="1"/>
    </xf>
    <xf numFmtId="177" fontId="38" fillId="0" borderId="13" xfId="61" applyNumberFormat="1" applyFont="1" applyFill="1" applyBorder="1" applyAlignment="1">
      <alignment horizontal="center" vertical="center" wrapText="1" shrinkToFit="1"/>
      <protection/>
    </xf>
    <xf numFmtId="0" fontId="34" fillId="0" borderId="0" xfId="61" applyFont="1" applyFill="1" applyBorder="1" applyAlignment="1">
      <alignment horizontal="center" vertical="center" wrapText="1"/>
      <protection/>
    </xf>
    <xf numFmtId="0" fontId="1" fillId="0" borderId="0" xfId="61" applyFill="1" applyAlignment="1">
      <alignment wrapText="1"/>
      <protection/>
    </xf>
    <xf numFmtId="0" fontId="1" fillId="0" borderId="0" xfId="61" applyFill="1" applyBorder="1" applyAlignment="1">
      <alignment wrapText="1"/>
      <protection/>
    </xf>
    <xf numFmtId="0" fontId="34" fillId="0" borderId="34" xfId="61" applyFont="1" applyFill="1" applyBorder="1" applyAlignment="1">
      <alignment horizontal="center" wrapText="1"/>
      <protection/>
    </xf>
    <xf numFmtId="0" fontId="34" fillId="0" borderId="15" xfId="61" applyFont="1" applyFill="1" applyBorder="1" applyAlignment="1">
      <alignment horizontal="left" vertical="top" wrapText="1"/>
      <protection/>
    </xf>
    <xf numFmtId="0" fontId="34" fillId="0" borderId="13" xfId="61" applyFont="1" applyFill="1" applyBorder="1" applyAlignment="1">
      <alignment horizontal="center" vertical="center" wrapText="1"/>
      <protection/>
    </xf>
    <xf numFmtId="0" fontId="1" fillId="0" borderId="13" xfId="61" applyFill="1" applyBorder="1" applyAlignment="1">
      <alignment wrapText="1"/>
      <protection/>
    </xf>
    <xf numFmtId="0" fontId="36" fillId="0" borderId="15" xfId="61" applyFont="1" applyFill="1" applyBorder="1" applyAlignment="1">
      <alignment horizontal="left" vertical="top" wrapText="1"/>
      <protection/>
    </xf>
    <xf numFmtId="0" fontId="36" fillId="0" borderId="13" xfId="61" applyFont="1" applyFill="1" applyBorder="1" applyAlignment="1">
      <alignment horizontal="center" vertical="center" wrapText="1"/>
      <protection/>
    </xf>
    <xf numFmtId="0" fontId="44" fillId="0" borderId="15" xfId="61" applyFont="1" applyFill="1" applyBorder="1" applyAlignment="1">
      <alignment horizontal="left" vertical="top" wrapText="1"/>
      <protection/>
    </xf>
    <xf numFmtId="0" fontId="44" fillId="0" borderId="13" xfId="61" applyFont="1" applyFill="1" applyBorder="1" applyAlignment="1">
      <alignment horizontal="center" vertical="center" wrapText="1"/>
      <protection/>
    </xf>
    <xf numFmtId="0" fontId="45" fillId="0" borderId="13" xfId="61" applyFont="1" applyFill="1" applyBorder="1" applyAlignment="1">
      <alignment horizontal="center" vertical="center" wrapText="1" shrinkToFit="1"/>
      <protection/>
    </xf>
    <xf numFmtId="0" fontId="1" fillId="0" borderId="13" xfId="61" applyFill="1" applyBorder="1" applyAlignment="1">
      <alignment horizontal="center" vertical="center" wrapText="1"/>
      <protection/>
    </xf>
    <xf numFmtId="0" fontId="44" fillId="0" borderId="13" xfId="61" applyFont="1" applyFill="1" applyBorder="1" applyAlignment="1">
      <alignment horizontal="center" vertical="center" wrapText="1" shrinkToFit="1"/>
      <protection/>
    </xf>
    <xf numFmtId="0" fontId="1" fillId="0" borderId="0" xfId="61" applyFont="1" applyFill="1" applyAlignment="1">
      <alignment wrapText="1"/>
      <protection/>
    </xf>
    <xf numFmtId="0" fontId="1" fillId="0" borderId="15" xfId="61" applyFont="1" applyFill="1" applyBorder="1" applyAlignment="1">
      <alignment horizontal="left" vertical="top" wrapText="1"/>
      <protection/>
    </xf>
    <xf numFmtId="0" fontId="1" fillId="0" borderId="13" xfId="61" applyFont="1" applyFill="1" applyBorder="1" applyAlignment="1">
      <alignment horizontal="center" vertical="center" wrapText="1"/>
      <protection/>
    </xf>
    <xf numFmtId="0" fontId="39" fillId="0" borderId="13" xfId="61" applyFont="1" applyFill="1" applyBorder="1" applyAlignment="1">
      <alignment horizontal="center" vertical="center" wrapText="1" shrinkToFit="1"/>
      <protection/>
    </xf>
    <xf numFmtId="0" fontId="46" fillId="0" borderId="15" xfId="61" applyFont="1" applyFill="1" applyBorder="1" applyAlignment="1">
      <alignment horizontal="left" vertical="top" wrapText="1"/>
      <protection/>
    </xf>
    <xf numFmtId="0" fontId="46" fillId="0" borderId="13" xfId="61" applyFont="1" applyFill="1" applyBorder="1" applyAlignment="1">
      <alignment horizontal="center" vertical="center" wrapText="1"/>
      <protection/>
    </xf>
    <xf numFmtId="0" fontId="44" fillId="0" borderId="15" xfId="61" applyFont="1" applyFill="1" applyBorder="1" applyAlignment="1">
      <alignment vertical="top" wrapText="1"/>
      <protection/>
    </xf>
    <xf numFmtId="0" fontId="44" fillId="0" borderId="16" xfId="61" applyFont="1" applyFill="1" applyBorder="1" applyAlignment="1">
      <alignment horizontal="left" vertical="top" wrapText="1"/>
      <protection/>
    </xf>
    <xf numFmtId="0" fontId="44" fillId="0" borderId="17" xfId="61" applyFont="1" applyFill="1" applyBorder="1" applyAlignment="1">
      <alignment horizontal="center" vertical="center" wrapText="1"/>
      <protection/>
    </xf>
    <xf numFmtId="177" fontId="53" fillId="0" borderId="37"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38" fillId="0" borderId="64" xfId="61" applyNumberFormat="1" applyFont="1" applyFill="1" applyBorder="1" applyAlignment="1">
      <alignment horizontal="center" vertical="center" wrapText="1" shrinkToFit="1"/>
      <protection/>
    </xf>
    <xf numFmtId="0" fontId="37" fillId="0" borderId="64" xfId="0" applyFont="1" applyFill="1" applyBorder="1" applyAlignment="1">
      <alignment horizontal="center" vertical="center" wrapText="1" shrinkToFit="1"/>
    </xf>
    <xf numFmtId="0" fontId="14" fillId="0" borderId="32" xfId="0" applyFont="1" applyFill="1" applyBorder="1" applyAlignment="1">
      <alignment horizontal="center" vertical="center" wrapText="1"/>
    </xf>
    <xf numFmtId="0" fontId="44" fillId="0" borderId="38" xfId="58" applyFont="1" applyFill="1" applyBorder="1" applyAlignment="1">
      <alignment horizontal="center" vertical="center"/>
      <protection/>
    </xf>
    <xf numFmtId="0" fontId="1" fillId="0" borderId="0" xfId="58" applyFont="1" applyFill="1">
      <alignment/>
      <protection/>
    </xf>
    <xf numFmtId="0" fontId="44" fillId="0" borderId="68" xfId="58" applyFont="1" applyFill="1" applyBorder="1" applyAlignment="1">
      <alignment horizontal="center" vertical="center" shrinkToFit="1"/>
      <protection/>
    </xf>
    <xf numFmtId="0" fontId="44" fillId="0" borderId="34" xfId="58" applyFont="1" applyFill="1" applyBorder="1" applyAlignment="1">
      <alignment horizontal="center" vertical="center" shrinkToFit="1"/>
      <protection/>
    </xf>
    <xf numFmtId="176" fontId="55" fillId="29" borderId="19" xfId="0" applyNumberFormat="1" applyFont="1" applyFill="1" applyBorder="1" applyAlignment="1">
      <alignment horizontal="center" vertical="center" wrapText="1" shrinkToFit="1"/>
    </xf>
    <xf numFmtId="176" fontId="55" fillId="29" borderId="65" xfId="59" applyNumberFormat="1" applyFont="1" applyFill="1" applyBorder="1" applyAlignment="1">
      <alignment horizontal="center" vertical="center" wrapText="1" shrinkToFit="1"/>
      <protection/>
    </xf>
    <xf numFmtId="176" fontId="55" fillId="29" borderId="69" xfId="59" applyNumberFormat="1" applyFont="1" applyFill="1" applyBorder="1" applyAlignment="1">
      <alignment horizontal="center" vertical="center" wrapText="1" shrinkToFit="1"/>
      <protection/>
    </xf>
    <xf numFmtId="176" fontId="55" fillId="29" borderId="17" xfId="0" applyNumberFormat="1" applyFont="1" applyFill="1" applyBorder="1" applyAlignment="1">
      <alignment horizontal="center" vertical="center" wrapText="1" shrinkToFit="1"/>
    </xf>
    <xf numFmtId="176" fontId="55" fillId="29" borderId="70" xfId="0" applyNumberFormat="1" applyFont="1" applyFill="1" applyBorder="1" applyAlignment="1">
      <alignment horizontal="center" vertical="center" wrapText="1" shrinkToFit="1"/>
    </xf>
    <xf numFmtId="176" fontId="55" fillId="29" borderId="65" xfId="52" applyNumberFormat="1" applyFont="1" applyFill="1" applyBorder="1" applyAlignment="1">
      <alignment horizontal="center" vertical="center" wrapText="1" shrinkToFit="1"/>
      <protection/>
    </xf>
    <xf numFmtId="176" fontId="55" fillId="29" borderId="71" xfId="52" applyNumberFormat="1" applyFont="1" applyFill="1" applyBorder="1" applyAlignment="1">
      <alignment horizontal="center" vertical="center" wrapText="1" shrinkToFit="1"/>
      <protection/>
    </xf>
    <xf numFmtId="176" fontId="55" fillId="29" borderId="72" xfId="52" applyNumberFormat="1" applyFont="1" applyFill="1" applyBorder="1" applyAlignment="1">
      <alignment horizontal="center" vertical="center" wrapText="1" shrinkToFit="1"/>
      <protection/>
    </xf>
    <xf numFmtId="176" fontId="55" fillId="29" borderId="17" xfId="52" applyNumberFormat="1" applyFont="1" applyFill="1" applyBorder="1" applyAlignment="1">
      <alignment horizontal="center" vertical="center" wrapText="1" shrinkToFit="1"/>
      <protection/>
    </xf>
    <xf numFmtId="176" fontId="55" fillId="29" borderId="19" xfId="52" applyNumberFormat="1" applyFont="1" applyFill="1" applyBorder="1" applyAlignment="1">
      <alignment horizontal="center" vertical="center" wrapText="1" shrinkToFit="1"/>
      <protection/>
    </xf>
    <xf numFmtId="176" fontId="55" fillId="29" borderId="65" xfId="54" applyNumberFormat="1" applyFont="1" applyFill="1" applyBorder="1" applyAlignment="1">
      <alignment horizontal="center" vertical="center" wrapText="1" shrinkToFit="1"/>
      <protection/>
    </xf>
    <xf numFmtId="176" fontId="55" fillId="29" borderId="17" xfId="54" applyNumberFormat="1" applyFont="1" applyFill="1" applyBorder="1" applyAlignment="1">
      <alignment horizontal="center" vertical="center" wrapText="1" shrinkToFit="1"/>
      <protection/>
    </xf>
    <xf numFmtId="176" fontId="55" fillId="29" borderId="19" xfId="54" applyNumberFormat="1" applyFont="1" applyFill="1" applyBorder="1" applyAlignment="1">
      <alignment horizontal="center" vertical="center" wrapText="1" shrinkToFit="1"/>
      <protection/>
    </xf>
    <xf numFmtId="176" fontId="55" fillId="29" borderId="18" xfId="0" applyNumberFormat="1" applyFont="1" applyFill="1" applyBorder="1" applyAlignment="1">
      <alignment horizontal="center" vertical="center" wrapText="1" shrinkToFit="1"/>
    </xf>
    <xf numFmtId="176" fontId="55" fillId="29" borderId="69" xfId="0" applyNumberFormat="1" applyFont="1" applyFill="1" applyBorder="1" applyAlignment="1">
      <alignment horizontal="center" vertical="center" wrapText="1" shrinkToFit="1"/>
    </xf>
    <xf numFmtId="176" fontId="55" fillId="29" borderId="65" xfId="58" applyNumberFormat="1" applyFont="1" applyFill="1" applyBorder="1" applyAlignment="1">
      <alignment horizontal="center" vertical="center" shrinkToFit="1"/>
      <protection/>
    </xf>
    <xf numFmtId="176" fontId="55" fillId="29" borderId="65" xfId="61" applyNumberFormat="1" applyFont="1" applyFill="1" applyBorder="1" applyAlignment="1">
      <alignment horizontal="center" vertical="center" shrinkToFit="1"/>
      <protection/>
    </xf>
    <xf numFmtId="177" fontId="38" fillId="0" borderId="25" xfId="61" applyNumberFormat="1" applyFont="1" applyFill="1" applyBorder="1" applyAlignment="1">
      <alignment horizontal="center" vertical="center" wrapText="1" shrinkToFit="1"/>
      <protection/>
    </xf>
    <xf numFmtId="0" fontId="1" fillId="29" borderId="15" xfId="0" applyFont="1" applyFill="1" applyBorder="1" applyAlignment="1">
      <alignment horizontal="left" vertical="center" wrapText="1"/>
    </xf>
    <xf numFmtId="0" fontId="25" fillId="29" borderId="13" xfId="52" applyFont="1" applyFill="1" applyBorder="1" applyAlignment="1">
      <alignment horizontal="center" vertical="center" wrapText="1"/>
      <protection/>
    </xf>
    <xf numFmtId="177" fontId="38" fillId="29" borderId="18" xfId="58" applyNumberFormat="1" applyFont="1" applyFill="1" applyBorder="1" applyAlignment="1">
      <alignment horizontal="center" vertical="center" wrapText="1" shrinkToFit="1"/>
      <protection/>
    </xf>
    <xf numFmtId="0" fontId="38" fillId="0" borderId="0" xfId="0" applyFont="1" applyFill="1" applyBorder="1" applyAlignment="1">
      <alignment horizontal="center" vertical="center" wrapText="1"/>
    </xf>
    <xf numFmtId="0" fontId="45" fillId="29" borderId="37" xfId="58" applyFont="1" applyFill="1" applyBorder="1" applyAlignment="1">
      <alignment horizontal="center" vertical="center" shrinkToFit="1"/>
      <protection/>
    </xf>
    <xf numFmtId="0" fontId="44" fillId="29" borderId="37" xfId="58" applyFont="1" applyFill="1" applyBorder="1" applyAlignment="1">
      <alignment horizontal="center" vertical="center" shrinkToFit="1"/>
      <protection/>
    </xf>
    <xf numFmtId="177" fontId="53" fillId="29" borderId="37" xfId="0" applyNumberFormat="1" applyFont="1" applyFill="1" applyBorder="1" applyAlignment="1">
      <alignment horizontal="center" vertical="center"/>
    </xf>
    <xf numFmtId="0" fontId="38" fillId="0" borderId="0" xfId="0" applyFont="1" applyFill="1" applyBorder="1" applyAlignment="1">
      <alignment vertical="center" wrapText="1"/>
    </xf>
    <xf numFmtId="0" fontId="44" fillId="0" borderId="21" xfId="58" applyFont="1" applyFill="1" applyBorder="1" applyAlignment="1">
      <alignment horizontal="left" vertical="center" wrapText="1"/>
      <protection/>
    </xf>
    <xf numFmtId="0" fontId="25" fillId="0" borderId="13" xfId="0" applyFont="1" applyFill="1" applyBorder="1" applyAlignment="1">
      <alignment horizontal="left" vertical="center" wrapText="1"/>
    </xf>
    <xf numFmtId="0" fontId="34" fillId="0" borderId="73" xfId="0" applyFont="1" applyFill="1" applyBorder="1" applyAlignment="1">
      <alignment horizontal="center" vertical="center" wrapText="1"/>
    </xf>
    <xf numFmtId="0" fontId="25" fillId="0" borderId="21" xfId="52" applyFont="1" applyFill="1" applyBorder="1" applyAlignment="1">
      <alignment horizontal="center" vertical="center" wrapText="1"/>
      <protection/>
    </xf>
    <xf numFmtId="0" fontId="14" fillId="0" borderId="33" xfId="0" applyFont="1" applyFill="1" applyBorder="1" applyAlignment="1">
      <alignment horizontal="center" vertical="center" wrapText="1"/>
    </xf>
    <xf numFmtId="0" fontId="34" fillId="0" borderId="43" xfId="61" applyFont="1" applyFill="1" applyBorder="1" applyAlignment="1">
      <alignment horizontal="center" wrapText="1"/>
      <protection/>
    </xf>
    <xf numFmtId="0" fontId="36" fillId="0" borderId="39" xfId="0" applyFont="1" applyFill="1" applyBorder="1" applyAlignment="1">
      <alignment horizontal="center" wrapText="1"/>
    </xf>
    <xf numFmtId="0" fontId="1" fillId="0" borderId="18" xfId="61" applyFill="1" applyBorder="1" applyAlignment="1">
      <alignment wrapText="1"/>
      <protection/>
    </xf>
    <xf numFmtId="0" fontId="45" fillId="0" borderId="18" xfId="61" applyFont="1" applyFill="1" applyBorder="1" applyAlignment="1">
      <alignment horizontal="center" vertical="center" wrapText="1" shrinkToFit="1"/>
      <protection/>
    </xf>
    <xf numFmtId="0" fontId="1" fillId="0" borderId="18" xfId="61" applyFill="1" applyBorder="1" applyAlignment="1">
      <alignment horizontal="center" vertical="center" wrapText="1"/>
      <protection/>
    </xf>
    <xf numFmtId="0" fontId="39" fillId="0" borderId="18" xfId="61" applyFont="1" applyFill="1" applyBorder="1" applyAlignment="1">
      <alignment horizontal="center" vertical="center" wrapText="1" shrinkToFit="1"/>
      <protection/>
    </xf>
    <xf numFmtId="0" fontId="44" fillId="0" borderId="18" xfId="61" applyFont="1" applyFill="1" applyBorder="1" applyAlignment="1">
      <alignment horizontal="center" vertical="center" wrapText="1" shrinkToFit="1"/>
      <protection/>
    </xf>
    <xf numFmtId="0" fontId="44" fillId="0" borderId="18" xfId="61" applyFont="1" applyFill="1" applyBorder="1" applyAlignment="1">
      <alignment horizontal="center" vertical="center" wrapText="1"/>
      <protection/>
    </xf>
    <xf numFmtId="0" fontId="45" fillId="0" borderId="19" xfId="61" applyFont="1" applyFill="1" applyBorder="1" applyAlignment="1">
      <alignment horizontal="center" vertical="center" wrapText="1" shrinkToFit="1"/>
      <protection/>
    </xf>
    <xf numFmtId="176" fontId="55" fillId="29" borderId="69" xfId="58" applyNumberFormat="1" applyFont="1" applyFill="1" applyBorder="1" applyAlignment="1">
      <alignment horizontal="center" vertical="center" shrinkToFit="1"/>
      <protection/>
    </xf>
    <xf numFmtId="0" fontId="34" fillId="0" borderId="55" xfId="58" applyFont="1" applyFill="1" applyBorder="1" applyAlignment="1">
      <alignment horizontal="center" vertical="center" wrapText="1"/>
      <protection/>
    </xf>
    <xf numFmtId="0" fontId="0" fillId="0" borderId="18" xfId="0" applyFont="1" applyFill="1" applyBorder="1" applyAlignment="1">
      <alignment horizontal="center" vertical="top" wrapText="1"/>
    </xf>
    <xf numFmtId="177" fontId="34" fillId="29" borderId="35" xfId="0" applyNumberFormat="1" applyFont="1" applyFill="1" applyBorder="1" applyAlignment="1">
      <alignment horizontal="center" vertical="center" wrapText="1"/>
    </xf>
    <xf numFmtId="0" fontId="39" fillId="0" borderId="55" xfId="58" applyFont="1" applyFill="1" applyBorder="1">
      <alignment/>
      <protection/>
    </xf>
    <xf numFmtId="0" fontId="44" fillId="0" borderId="35" xfId="58" applyFont="1" applyFill="1" applyBorder="1" applyAlignment="1">
      <alignment vertical="center" wrapText="1"/>
      <protection/>
    </xf>
    <xf numFmtId="0" fontId="44" fillId="0" borderId="35" xfId="58" applyFont="1" applyFill="1" applyBorder="1" applyAlignment="1">
      <alignment horizontal="center" vertical="center"/>
      <protection/>
    </xf>
    <xf numFmtId="0" fontId="45" fillId="0" borderId="35" xfId="58" applyFont="1" applyFill="1" applyBorder="1" applyAlignment="1">
      <alignment horizontal="center" vertical="center" shrinkToFit="1"/>
      <protection/>
    </xf>
    <xf numFmtId="177" fontId="44" fillId="0" borderId="35" xfId="58" applyNumberFormat="1" applyFont="1" applyFill="1" applyBorder="1" applyAlignment="1">
      <alignment horizontal="center" vertical="center" shrinkToFit="1"/>
      <protection/>
    </xf>
    <xf numFmtId="0" fontId="44" fillId="0" borderId="35" xfId="58" applyFont="1" applyFill="1" applyBorder="1" applyAlignment="1">
      <alignment horizontal="center" vertical="center" shrinkToFit="1"/>
      <protection/>
    </xf>
    <xf numFmtId="0" fontId="44" fillId="0" borderId="55" xfId="58" applyFont="1" applyFill="1" applyBorder="1" applyAlignment="1">
      <alignment horizontal="center" vertical="center"/>
      <protection/>
    </xf>
    <xf numFmtId="0" fontId="39" fillId="0" borderId="55" xfId="58" applyFont="1" applyFill="1" applyBorder="1" applyAlignment="1">
      <alignment horizontal="center" vertical="center"/>
      <protection/>
    </xf>
    <xf numFmtId="177" fontId="44" fillId="0" borderId="70" xfId="58" applyNumberFormat="1" applyFont="1" applyFill="1" applyBorder="1" applyAlignment="1">
      <alignment horizontal="center" vertical="center" shrinkToFit="1"/>
      <protection/>
    </xf>
    <xf numFmtId="177" fontId="44" fillId="0" borderId="74" xfId="58" applyNumberFormat="1" applyFont="1" applyFill="1" applyBorder="1" applyAlignment="1">
      <alignment horizontal="center" vertical="center" shrinkToFit="1"/>
      <protection/>
    </xf>
    <xf numFmtId="0" fontId="46" fillId="0" borderId="0" xfId="58" applyFont="1" applyFill="1" applyBorder="1" applyAlignment="1">
      <alignment horizontal="center"/>
      <protection/>
    </xf>
    <xf numFmtId="0" fontId="34" fillId="0" borderId="28" xfId="58" applyFont="1" applyFill="1" applyBorder="1" applyAlignment="1">
      <alignment horizontal="left" vertical="center" wrapText="1"/>
      <protection/>
    </xf>
    <xf numFmtId="0" fontId="34" fillId="0" borderId="29" xfId="58" applyFont="1" applyFill="1" applyBorder="1" applyAlignment="1">
      <alignment horizontal="center" vertical="center" wrapText="1"/>
      <protection/>
    </xf>
    <xf numFmtId="0" fontId="34" fillId="0" borderId="30" xfId="58" applyFont="1" applyFill="1" applyBorder="1" applyAlignment="1">
      <alignment horizontal="center" vertical="center" wrapText="1"/>
      <protection/>
    </xf>
    <xf numFmtId="0" fontId="34" fillId="0" borderId="56" xfId="58" applyFont="1" applyFill="1" applyBorder="1" applyAlignment="1">
      <alignment horizontal="left" vertical="center" wrapText="1"/>
      <protection/>
    </xf>
    <xf numFmtId="0" fontId="34" fillId="0" borderId="40" xfId="58" applyFont="1" applyFill="1" applyBorder="1" applyAlignment="1">
      <alignment horizontal="left" vertical="center" wrapText="1"/>
      <protection/>
    </xf>
    <xf numFmtId="0" fontId="44" fillId="0" borderId="40" xfId="58" applyFont="1" applyFill="1" applyBorder="1" applyAlignment="1">
      <alignment horizontal="left" vertical="center" wrapText="1"/>
      <protection/>
    </xf>
    <xf numFmtId="0" fontId="46" fillId="0" borderId="56" xfId="58" applyFont="1" applyFill="1" applyBorder="1" applyAlignment="1">
      <alignment horizontal="left" vertical="center" wrapText="1"/>
      <protection/>
    </xf>
    <xf numFmtId="0" fontId="44" fillId="0" borderId="40" xfId="0" applyFont="1" applyFill="1" applyBorder="1" applyAlignment="1">
      <alignment horizontal="left" vertical="center" wrapText="1"/>
    </xf>
    <xf numFmtId="0" fontId="44" fillId="0" borderId="75" xfId="0" applyFont="1" applyFill="1" applyBorder="1" applyAlignment="1">
      <alignment horizontal="left" vertical="center" wrapText="1"/>
    </xf>
    <xf numFmtId="0" fontId="44" fillId="0" borderId="40" xfId="0" applyFont="1" applyFill="1" applyBorder="1" applyAlignment="1">
      <alignment vertical="center" wrapText="1"/>
    </xf>
    <xf numFmtId="0" fontId="44" fillId="0" borderId="76" xfId="58" applyFont="1" applyFill="1" applyBorder="1" applyAlignment="1">
      <alignment horizontal="left" vertical="center" wrapText="1"/>
      <protection/>
    </xf>
    <xf numFmtId="0" fontId="46" fillId="0" borderId="0" xfId="61" applyFont="1" applyFill="1" applyBorder="1" applyAlignment="1">
      <alignment horizontal="center"/>
      <protection/>
    </xf>
    <xf numFmtId="0" fontId="34" fillId="0" borderId="28" xfId="61" applyFont="1" applyFill="1" applyBorder="1" applyAlignment="1">
      <alignment horizontal="left" vertical="center" wrapText="1"/>
      <protection/>
    </xf>
    <xf numFmtId="0" fontId="34" fillId="0" borderId="29" xfId="61" applyFont="1" applyFill="1" applyBorder="1" applyAlignment="1">
      <alignment horizontal="center" vertical="center" wrapText="1"/>
      <protection/>
    </xf>
    <xf numFmtId="0" fontId="34" fillId="0" borderId="30" xfId="61" applyFont="1" applyFill="1" applyBorder="1" applyAlignment="1">
      <alignment horizontal="center" vertical="center" wrapText="1"/>
      <protection/>
    </xf>
    <xf numFmtId="0" fontId="34" fillId="0" borderId="56" xfId="61" applyFont="1" applyFill="1" applyBorder="1" applyAlignment="1">
      <alignment horizontal="left" vertical="center" wrapText="1"/>
      <protection/>
    </xf>
    <xf numFmtId="0" fontId="34" fillId="0" borderId="55" xfId="61" applyFont="1" applyFill="1" applyBorder="1" applyAlignment="1">
      <alignment horizontal="center" vertical="center" wrapText="1"/>
      <protection/>
    </xf>
    <xf numFmtId="0" fontId="34" fillId="0" borderId="40" xfId="61" applyFont="1" applyFill="1" applyBorder="1" applyAlignment="1">
      <alignment horizontal="left" vertical="center" wrapText="1"/>
      <protection/>
    </xf>
    <xf numFmtId="0" fontId="39" fillId="0" borderId="55" xfId="61" applyFont="1" applyFill="1" applyBorder="1">
      <alignment/>
      <protection/>
    </xf>
    <xf numFmtId="0" fontId="44" fillId="0" borderId="40" xfId="61" applyFont="1" applyFill="1" applyBorder="1" applyAlignment="1">
      <alignment horizontal="left" vertical="center" wrapText="1"/>
      <protection/>
    </xf>
    <xf numFmtId="0" fontId="44" fillId="0" borderId="35" xfId="61" applyFont="1" applyFill="1" applyBorder="1" applyAlignment="1">
      <alignment vertical="center" wrapText="1"/>
      <protection/>
    </xf>
    <xf numFmtId="0" fontId="44" fillId="0" borderId="35" xfId="61" applyFont="1" applyFill="1" applyBorder="1" applyAlignment="1">
      <alignment horizontal="center" vertical="center"/>
      <protection/>
    </xf>
    <xf numFmtId="0" fontId="45" fillId="0" borderId="35" xfId="61" applyFont="1" applyFill="1" applyBorder="1" applyAlignment="1">
      <alignment horizontal="center" vertical="center" shrinkToFit="1"/>
      <protection/>
    </xf>
    <xf numFmtId="177" fontId="44" fillId="0" borderId="35" xfId="61" applyNumberFormat="1" applyFont="1" applyFill="1" applyBorder="1" applyAlignment="1">
      <alignment horizontal="center" vertical="center" shrinkToFit="1"/>
      <protection/>
    </xf>
    <xf numFmtId="177" fontId="53" fillId="0" borderId="35" xfId="0" applyNumberFormat="1" applyFont="1" applyFill="1" applyBorder="1" applyAlignment="1">
      <alignment horizontal="center" vertical="center"/>
    </xf>
    <xf numFmtId="0" fontId="46" fillId="0" borderId="56" xfId="61" applyFont="1" applyFill="1" applyBorder="1" applyAlignment="1">
      <alignment horizontal="left" vertical="center" wrapText="1"/>
      <protection/>
    </xf>
    <xf numFmtId="0" fontId="44" fillId="0" borderId="55" xfId="61" applyFont="1" applyFill="1" applyBorder="1" applyAlignment="1">
      <alignment horizontal="center" vertical="center"/>
      <protection/>
    </xf>
    <xf numFmtId="0" fontId="39" fillId="0" borderId="55" xfId="61" applyFont="1" applyFill="1" applyBorder="1" applyAlignment="1">
      <alignment horizontal="center" vertical="center"/>
      <protection/>
    </xf>
    <xf numFmtId="177" fontId="0" fillId="0" borderId="35" xfId="0" applyNumberFormat="1" applyFont="1" applyFill="1" applyBorder="1" applyAlignment="1">
      <alignment horizontal="center" vertical="center"/>
    </xf>
    <xf numFmtId="0" fontId="44" fillId="0" borderId="76" xfId="61" applyFont="1" applyFill="1" applyBorder="1" applyAlignment="1">
      <alignment horizontal="left" vertical="center" wrapText="1"/>
      <protection/>
    </xf>
    <xf numFmtId="177" fontId="44" fillId="0" borderId="70" xfId="61" applyNumberFormat="1" applyFont="1" applyFill="1" applyBorder="1" applyAlignment="1">
      <alignment horizontal="center" vertical="center" shrinkToFit="1"/>
      <protection/>
    </xf>
    <xf numFmtId="0" fontId="25" fillId="0" borderId="59" xfId="0" applyFont="1" applyFill="1" applyBorder="1" applyAlignment="1">
      <alignment horizontal="center" vertical="center" wrapText="1"/>
    </xf>
    <xf numFmtId="0" fontId="47" fillId="0" borderId="35" xfId="52" applyFont="1" applyFill="1" applyBorder="1" applyAlignment="1">
      <alignment horizontal="center" vertical="center" wrapText="1"/>
      <protection/>
    </xf>
    <xf numFmtId="176" fontId="55" fillId="29" borderId="69" xfId="52" applyNumberFormat="1" applyFont="1" applyFill="1" applyBorder="1" applyAlignment="1">
      <alignment horizontal="center" vertical="center" wrapText="1" shrinkToFit="1"/>
      <protection/>
    </xf>
    <xf numFmtId="0" fontId="11" fillId="0" borderId="33" xfId="0" applyFont="1" applyFill="1" applyBorder="1" applyAlignment="1">
      <alignment horizontal="center" vertical="center" wrapText="1"/>
    </xf>
    <xf numFmtId="0" fontId="25" fillId="0" borderId="21" xfId="54" applyFont="1" applyFill="1" applyBorder="1" applyAlignment="1">
      <alignment horizontal="center" vertical="center" wrapText="1"/>
      <protection/>
    </xf>
    <xf numFmtId="0" fontId="40" fillId="0" borderId="24" xfId="52" applyFont="1" applyFill="1" applyBorder="1" applyAlignment="1" quotePrefix="1">
      <alignment horizontal="left" vertical="top" wrapText="1"/>
      <protection/>
    </xf>
    <xf numFmtId="0" fontId="34" fillId="0" borderId="51" xfId="52" applyFont="1" applyFill="1" applyBorder="1" applyAlignment="1">
      <alignment horizontal="center" vertical="center" wrapText="1"/>
      <protection/>
    </xf>
    <xf numFmtId="42" fontId="36" fillId="0" borderId="51" xfId="52" applyNumberFormat="1" applyFont="1" applyFill="1" applyBorder="1" applyAlignment="1">
      <alignment horizontal="center" vertical="center" wrapText="1"/>
      <protection/>
    </xf>
    <xf numFmtId="42" fontId="36" fillId="0" borderId="52" xfId="52" applyNumberFormat="1" applyFont="1" applyFill="1" applyBorder="1" applyAlignment="1">
      <alignment horizontal="center" vertical="center" wrapText="1"/>
      <protection/>
    </xf>
    <xf numFmtId="176" fontId="55" fillId="29" borderId="69" xfId="61" applyNumberFormat="1" applyFont="1" applyFill="1" applyBorder="1" applyAlignment="1">
      <alignment horizontal="center" vertical="center" shrinkToFit="1"/>
      <protection/>
    </xf>
    <xf numFmtId="0" fontId="44" fillId="0" borderId="35" xfId="58" applyFont="1" applyFill="1" applyBorder="1">
      <alignment/>
      <protection/>
    </xf>
    <xf numFmtId="0" fontId="44" fillId="0" borderId="39" xfId="58" applyFont="1" applyFill="1" applyBorder="1">
      <alignment/>
      <protection/>
    </xf>
    <xf numFmtId="0" fontId="39" fillId="0" borderId="14" xfId="58" applyFont="1" applyFill="1" applyBorder="1">
      <alignment/>
      <protection/>
    </xf>
    <xf numFmtId="0" fontId="14" fillId="0" borderId="35" xfId="0" applyFont="1" applyFill="1" applyBorder="1" applyAlignment="1">
      <alignment horizontal="center" vertical="center" wrapText="1"/>
    </xf>
    <xf numFmtId="177" fontId="34" fillId="29" borderId="35" xfId="0" applyNumberFormat="1" applyFont="1" applyFill="1" applyBorder="1" applyAlignment="1">
      <alignment horizontal="center" vertical="center" wrapText="1"/>
    </xf>
    <xf numFmtId="0" fontId="44" fillId="0" borderId="56" xfId="58" applyFont="1" applyFill="1" applyBorder="1" applyAlignment="1">
      <alignment vertical="center" wrapText="1"/>
      <protection/>
    </xf>
    <xf numFmtId="0" fontId="44" fillId="0" borderId="55" xfId="58" applyFont="1" applyFill="1" applyBorder="1">
      <alignment/>
      <protection/>
    </xf>
    <xf numFmtId="0" fontId="39" fillId="0" borderId="55" xfId="58" applyFont="1" applyFill="1" applyBorder="1">
      <alignment/>
      <protection/>
    </xf>
    <xf numFmtId="0" fontId="44" fillId="0" borderId="35" xfId="58" applyFont="1" applyFill="1" applyBorder="1" applyAlignment="1">
      <alignment vertical="center" wrapText="1"/>
      <protection/>
    </xf>
    <xf numFmtId="0" fontId="44" fillId="0" borderId="35" xfId="58" applyFont="1" applyFill="1" applyBorder="1" applyAlignment="1">
      <alignment horizontal="center" vertical="center"/>
      <protection/>
    </xf>
    <xf numFmtId="0" fontId="44" fillId="0" borderId="56" xfId="0" applyFont="1" applyFill="1" applyBorder="1" applyAlignment="1">
      <alignment vertical="center"/>
    </xf>
    <xf numFmtId="0" fontId="45" fillId="0" borderId="35" xfId="58" applyFont="1" applyFill="1" applyBorder="1" applyAlignment="1">
      <alignment horizontal="center" vertical="center" shrinkToFit="1"/>
      <protection/>
    </xf>
    <xf numFmtId="0" fontId="44" fillId="0" borderId="35" xfId="58" applyFont="1" applyFill="1" applyBorder="1" applyAlignment="1">
      <alignment horizontal="center" vertical="center" shrinkToFit="1"/>
      <protection/>
    </xf>
    <xf numFmtId="177" fontId="53" fillId="0" borderId="35" xfId="0" applyNumberFormat="1" applyFont="1" applyFill="1" applyBorder="1" applyAlignment="1">
      <alignment horizontal="center" vertical="center"/>
    </xf>
    <xf numFmtId="0" fontId="44" fillId="0" borderId="55" xfId="58" applyFont="1" applyFill="1" applyBorder="1" applyAlignment="1">
      <alignment horizontal="center" vertical="center"/>
      <protection/>
    </xf>
    <xf numFmtId="0" fontId="39" fillId="0" borderId="55" xfId="58" applyFont="1" applyFill="1" applyBorder="1" applyAlignment="1">
      <alignment horizontal="center" vertical="center"/>
      <protection/>
    </xf>
    <xf numFmtId="0" fontId="44" fillId="0" borderId="62" xfId="58" applyFont="1" applyFill="1" applyBorder="1" applyAlignment="1">
      <alignment horizontal="left" vertical="center" wrapText="1"/>
      <protection/>
    </xf>
    <xf numFmtId="0" fontId="44" fillId="0" borderId="77" xfId="58" applyFont="1" applyFill="1" applyBorder="1" applyAlignment="1">
      <alignment horizontal="left" vertical="center" wrapText="1"/>
      <protection/>
    </xf>
    <xf numFmtId="0" fontId="44" fillId="0" borderId="78" xfId="58" applyFont="1" applyFill="1" applyBorder="1" applyAlignment="1">
      <alignment horizontal="center" vertical="center" shrinkToFit="1"/>
      <protection/>
    </xf>
    <xf numFmtId="0" fontId="34" fillId="0" borderId="79" xfId="58" applyFont="1" applyFill="1" applyBorder="1" applyAlignment="1">
      <alignment horizontal="left" vertical="center" wrapText="1"/>
      <protection/>
    </xf>
    <xf numFmtId="0" fontId="44" fillId="0" borderId="43" xfId="58" applyFont="1" applyFill="1" applyBorder="1" applyAlignment="1">
      <alignment horizontal="center" vertical="center" shrinkToFit="1"/>
      <protection/>
    </xf>
    <xf numFmtId="0" fontId="44" fillId="0" borderId="60" xfId="58" applyFont="1" applyFill="1" applyBorder="1" applyAlignment="1">
      <alignment horizontal="left" vertical="center" wrapText="1"/>
      <protection/>
    </xf>
    <xf numFmtId="0" fontId="44" fillId="0" borderId="75" xfId="0" applyFont="1" applyFill="1" applyBorder="1" applyAlignment="1">
      <alignment vertical="center" wrapText="1"/>
    </xf>
    <xf numFmtId="0" fontId="44" fillId="0" borderId="78" xfId="58" applyFont="1" applyFill="1" applyBorder="1" applyAlignment="1">
      <alignment horizontal="center" vertical="center" shrinkToFit="1"/>
      <protection/>
    </xf>
    <xf numFmtId="0" fontId="44" fillId="0" borderId="43" xfId="58" applyFont="1" applyFill="1" applyBorder="1" applyAlignment="1">
      <alignment horizontal="center" vertical="center" shrinkToFit="1"/>
      <protection/>
    </xf>
    <xf numFmtId="177" fontId="53" fillId="0" borderId="70" xfId="0" applyNumberFormat="1" applyFont="1" applyFill="1" applyBorder="1" applyAlignment="1">
      <alignment horizontal="center" vertical="center"/>
    </xf>
    <xf numFmtId="177" fontId="53" fillId="0" borderId="74" xfId="0" applyNumberFormat="1" applyFont="1" applyFill="1" applyBorder="1" applyAlignment="1">
      <alignment horizontal="center" vertical="center"/>
    </xf>
    <xf numFmtId="0" fontId="1" fillId="0" borderId="14" xfId="58" applyFill="1" applyBorder="1">
      <alignment/>
      <protection/>
    </xf>
    <xf numFmtId="0" fontId="44" fillId="0" borderId="35" xfId="58" applyFont="1" applyFill="1" applyBorder="1" applyAlignment="1">
      <alignment horizontal="center" vertical="center" wrapText="1"/>
      <protection/>
    </xf>
    <xf numFmtId="0" fontId="44" fillId="0" borderId="35" xfId="58" applyFont="1" applyFill="1" applyBorder="1" applyAlignment="1">
      <alignment horizontal="center" vertical="center"/>
      <protection/>
    </xf>
    <xf numFmtId="0" fontId="44" fillId="0" borderId="35" xfId="58" applyFont="1" applyFill="1" applyBorder="1" applyAlignment="1">
      <alignment horizontal="center" vertical="center" shrinkToFit="1"/>
      <protection/>
    </xf>
    <xf numFmtId="0" fontId="45" fillId="29" borderId="35" xfId="58" applyFont="1" applyFill="1" applyBorder="1" applyAlignment="1">
      <alignment horizontal="center" vertical="center" shrinkToFit="1"/>
      <protection/>
    </xf>
    <xf numFmtId="0" fontId="44" fillId="29" borderId="35" xfId="58" applyFont="1" applyFill="1" applyBorder="1" applyAlignment="1">
      <alignment horizontal="center" vertical="center" shrinkToFit="1"/>
      <protection/>
    </xf>
    <xf numFmtId="0" fontId="44" fillId="0" borderId="55" xfId="58" applyFont="1" applyFill="1" applyBorder="1" applyAlignment="1">
      <alignment horizontal="center" vertical="center"/>
      <protection/>
    </xf>
    <xf numFmtId="177" fontId="53" fillId="29" borderId="35" xfId="0" applyNumberFormat="1" applyFont="1" applyFill="1" applyBorder="1" applyAlignment="1">
      <alignment horizontal="center" vertical="center"/>
    </xf>
    <xf numFmtId="177" fontId="53" fillId="0" borderId="74" xfId="0" applyNumberFormat="1" applyFont="1" applyFill="1" applyBorder="1" applyAlignment="1">
      <alignment horizontal="center" vertical="center"/>
    </xf>
    <xf numFmtId="0" fontId="57" fillId="0" borderId="0" xfId="0" applyFont="1" applyFill="1" applyBorder="1" applyAlignment="1">
      <alignment horizontal="center" vertical="center" wrapText="1"/>
    </xf>
    <xf numFmtId="0" fontId="1" fillId="29" borderId="15" xfId="0" applyFont="1" applyFill="1" applyBorder="1" applyAlignment="1">
      <alignment horizontal="left" vertical="center" wrapText="1"/>
    </xf>
    <xf numFmtId="177" fontId="38" fillId="29" borderId="13" xfId="61" applyNumberFormat="1" applyFont="1" applyFill="1" applyBorder="1" applyAlignment="1">
      <alignment horizontal="center" vertical="center" wrapText="1" shrinkToFit="1"/>
      <protection/>
    </xf>
    <xf numFmtId="0" fontId="39" fillId="0" borderId="49" xfId="0" applyFont="1" applyFill="1" applyBorder="1" applyAlignment="1">
      <alignment horizontal="left" vertical="center" wrapText="1"/>
    </xf>
    <xf numFmtId="0" fontId="47" fillId="0" borderId="80" xfId="0" applyFont="1" applyFill="1" applyBorder="1" applyAlignment="1">
      <alignment horizontal="center" vertical="center" wrapText="1"/>
    </xf>
    <xf numFmtId="0" fontId="47" fillId="0" borderId="81" xfId="0" applyFont="1" applyFill="1" applyBorder="1" applyAlignment="1">
      <alignment horizontal="center" vertical="center" wrapText="1"/>
    </xf>
    <xf numFmtId="0" fontId="47" fillId="0" borderId="61" xfId="0" applyFont="1" applyFill="1" applyBorder="1" applyAlignment="1">
      <alignment horizontal="center" vertical="center" wrapText="1"/>
    </xf>
    <xf numFmtId="0" fontId="47" fillId="0" borderId="82" xfId="0" applyFont="1" applyFill="1" applyBorder="1" applyAlignment="1">
      <alignment horizontal="center" vertical="center" wrapText="1"/>
    </xf>
    <xf numFmtId="42" fontId="36" fillId="0" borderId="68" xfId="0" applyNumberFormat="1" applyFont="1" applyFill="1" applyBorder="1" applyAlignment="1">
      <alignment horizontal="center" vertical="center" wrapText="1"/>
    </xf>
    <xf numFmtId="42" fontId="36" fillId="0" borderId="34"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4" fillId="0" borderId="0" xfId="59" applyFont="1" applyFill="1" applyBorder="1" applyAlignment="1">
      <alignment horizontal="center" vertical="center" wrapText="1"/>
      <protection/>
    </xf>
    <xf numFmtId="0" fontId="47" fillId="0" borderId="37" xfId="0" applyFont="1" applyFill="1" applyBorder="1" applyAlignment="1">
      <alignment horizontal="center" vertical="center" wrapText="1"/>
    </xf>
    <xf numFmtId="0" fontId="47" fillId="0" borderId="3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9" fillId="0" borderId="62" xfId="0" applyFont="1" applyFill="1" applyBorder="1" applyAlignment="1">
      <alignment horizontal="left" vertical="center" wrapText="1"/>
    </xf>
    <xf numFmtId="0" fontId="39" fillId="0" borderId="60" xfId="0" applyFont="1" applyFill="1" applyBorder="1" applyAlignment="1">
      <alignment horizontal="left" vertical="center" wrapText="1"/>
    </xf>
    <xf numFmtId="0" fontId="39" fillId="0" borderId="83" xfId="0" applyFont="1" applyFill="1" applyBorder="1" applyAlignment="1">
      <alignment horizontal="left" vertical="center" wrapText="1"/>
    </xf>
    <xf numFmtId="0" fontId="38" fillId="0" borderId="78" xfId="58" applyFont="1" applyFill="1" applyBorder="1" applyAlignment="1">
      <alignment horizontal="center" vertical="center" shrinkToFit="1"/>
      <protection/>
    </xf>
    <xf numFmtId="0" fontId="38" fillId="0" borderId="43" xfId="58" applyFont="1" applyFill="1" applyBorder="1" applyAlignment="1">
      <alignment horizontal="center" vertical="center" shrinkToFit="1"/>
      <protection/>
    </xf>
    <xf numFmtId="0" fontId="38" fillId="0" borderId="68" xfId="58" applyFont="1" applyFill="1" applyBorder="1" applyAlignment="1">
      <alignment horizontal="center" vertical="center" shrinkToFit="1"/>
      <protection/>
    </xf>
    <xf numFmtId="0" fontId="38" fillId="0" borderId="84" xfId="58" applyFont="1" applyFill="1" applyBorder="1" applyAlignment="1">
      <alignment horizontal="center" vertical="center" shrinkToFit="1"/>
      <protection/>
    </xf>
    <xf numFmtId="42" fontId="36" fillId="0" borderId="33" xfId="0" applyNumberFormat="1" applyFont="1" applyFill="1" applyBorder="1" applyAlignment="1">
      <alignment horizontal="center" vertical="center" wrapText="1"/>
    </xf>
    <xf numFmtId="42" fontId="36" fillId="0" borderId="69" xfId="0" applyNumberFormat="1" applyFont="1" applyFill="1" applyBorder="1" applyAlignment="1">
      <alignment horizontal="center" vertical="center" wrapText="1"/>
    </xf>
    <xf numFmtId="42" fontId="36" fillId="0" borderId="84" xfId="0"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39" fillId="0" borderId="56" xfId="0" applyFont="1" applyFill="1" applyBorder="1" applyAlignment="1">
      <alignment horizontal="left" vertical="center" wrapText="1"/>
    </xf>
    <xf numFmtId="42" fontId="36" fillId="0" borderId="21" xfId="0" applyNumberFormat="1" applyFont="1" applyFill="1" applyBorder="1" applyAlignment="1">
      <alignment horizontal="center" vertical="center" wrapText="1"/>
    </xf>
    <xf numFmtId="42" fontId="36" fillId="0" borderId="65" xfId="0" applyNumberFormat="1" applyFont="1" applyFill="1" applyBorder="1" applyAlignment="1">
      <alignment horizontal="center" vertical="center" wrapText="1"/>
    </xf>
    <xf numFmtId="42" fontId="36" fillId="0" borderId="39" xfId="0" applyNumberFormat="1" applyFont="1" applyFill="1" applyBorder="1" applyAlignment="1">
      <alignment horizontal="center" vertical="center" wrapText="1"/>
    </xf>
    <xf numFmtId="0" fontId="47" fillId="0" borderId="42" xfId="0" applyFont="1" applyFill="1" applyBorder="1" applyAlignment="1">
      <alignment horizontal="center" vertical="center" wrapText="1"/>
    </xf>
    <xf numFmtId="0" fontId="47" fillId="0" borderId="85" xfId="0" applyFont="1" applyFill="1" applyBorder="1" applyAlignment="1">
      <alignment horizontal="center" vertical="center" wrapText="1"/>
    </xf>
    <xf numFmtId="0" fontId="47" fillId="0" borderId="86" xfId="0" applyFont="1" applyFill="1" applyBorder="1" applyAlignment="1">
      <alignment horizontal="center" vertical="center" wrapText="1"/>
    </xf>
    <xf numFmtId="176" fontId="56" fillId="0" borderId="55" xfId="0" applyNumberFormat="1" applyFont="1" applyFill="1" applyBorder="1" applyAlignment="1">
      <alignment horizontal="center" vertical="center" wrapText="1" shrinkToFit="1"/>
    </xf>
    <xf numFmtId="176" fontId="56" fillId="0" borderId="43" xfId="0" applyNumberFormat="1" applyFont="1" applyFill="1" applyBorder="1" applyAlignment="1">
      <alignment horizontal="center" vertical="center" wrapText="1" shrinkToFit="1"/>
    </xf>
    <xf numFmtId="176" fontId="56" fillId="0" borderId="78" xfId="0" applyNumberFormat="1" applyFont="1" applyFill="1" applyBorder="1" applyAlignment="1">
      <alignment horizontal="center" vertical="center" wrapText="1" shrinkToFit="1"/>
    </xf>
    <xf numFmtId="176" fontId="56" fillId="0" borderId="68" xfId="0" applyNumberFormat="1" applyFont="1" applyFill="1" applyBorder="1" applyAlignment="1">
      <alignment horizontal="center" vertical="center" wrapText="1" shrinkToFit="1"/>
    </xf>
    <xf numFmtId="176" fontId="56" fillId="0" borderId="84" xfId="0" applyNumberFormat="1" applyFont="1" applyFill="1" applyBorder="1" applyAlignment="1">
      <alignment horizontal="center" vertical="center" wrapText="1" shrinkToFit="1"/>
    </xf>
    <xf numFmtId="176" fontId="56" fillId="0" borderId="37" xfId="0" applyNumberFormat="1" applyFont="1" applyFill="1" applyBorder="1" applyAlignment="1">
      <alignment horizontal="center" vertical="center" wrapText="1" shrinkToFit="1"/>
    </xf>
    <xf numFmtId="176" fontId="56" fillId="0" borderId="70" xfId="0" applyNumberFormat="1" applyFont="1" applyFill="1" applyBorder="1" applyAlignment="1">
      <alignment horizontal="center" vertical="center" wrapText="1" shrinkToFit="1"/>
    </xf>
    <xf numFmtId="176" fontId="56" fillId="0" borderId="34" xfId="0" applyNumberFormat="1" applyFont="1" applyFill="1" applyBorder="1" applyAlignment="1">
      <alignment horizontal="center" vertical="center" wrapText="1" shrinkToFit="1"/>
    </xf>
    <xf numFmtId="0" fontId="34" fillId="0" borderId="0" xfId="58" applyFont="1" applyFill="1" applyBorder="1" applyAlignment="1">
      <alignment horizontal="center" vertical="center"/>
      <protection/>
    </xf>
    <xf numFmtId="42" fontId="38" fillId="0" borderId="68" xfId="0" applyNumberFormat="1" applyFont="1" applyFill="1" applyBorder="1" applyAlignment="1">
      <alignment horizontal="center" vertical="center" wrapText="1"/>
    </xf>
    <xf numFmtId="42" fontId="38" fillId="0" borderId="84" xfId="0" applyNumberFormat="1" applyFont="1" applyFill="1" applyBorder="1" applyAlignment="1">
      <alignment horizontal="center" vertical="center" wrapText="1"/>
    </xf>
    <xf numFmtId="42" fontId="38" fillId="0" borderId="38" xfId="0" applyNumberFormat="1" applyFont="1" applyFill="1" applyBorder="1" applyAlignment="1">
      <alignment horizontal="center" vertical="center" wrapText="1"/>
    </xf>
    <xf numFmtId="42" fontId="38" fillId="0" borderId="34" xfId="0" applyNumberFormat="1" applyFont="1" applyFill="1" applyBorder="1" applyAlignment="1">
      <alignment horizontal="center" vertical="center" wrapText="1"/>
    </xf>
    <xf numFmtId="42" fontId="38" fillId="0" borderId="55" xfId="0" applyNumberFormat="1" applyFont="1" applyFill="1" applyBorder="1" applyAlignment="1">
      <alignment horizontal="center" vertical="center" wrapText="1"/>
    </xf>
    <xf numFmtId="42" fontId="38" fillId="0" borderId="43" xfId="0" applyNumberFormat="1" applyFont="1" applyFill="1" applyBorder="1" applyAlignment="1">
      <alignment horizontal="center" vertical="center" wrapText="1"/>
    </xf>
    <xf numFmtId="42" fontId="36" fillId="0" borderId="68" xfId="52" applyNumberFormat="1" applyFont="1" applyFill="1" applyBorder="1" applyAlignment="1">
      <alignment horizontal="center" vertical="center" wrapText="1"/>
      <protection/>
    </xf>
    <xf numFmtId="42" fontId="36" fillId="0" borderId="34" xfId="52" applyNumberFormat="1" applyFont="1" applyFill="1" applyBorder="1" applyAlignment="1">
      <alignment horizontal="center" vertical="center" wrapText="1"/>
      <protection/>
    </xf>
    <xf numFmtId="42" fontId="36" fillId="0" borderId="78" xfId="52" applyNumberFormat="1" applyFont="1" applyFill="1" applyBorder="1" applyAlignment="1">
      <alignment horizontal="center" vertical="center" wrapText="1"/>
      <protection/>
    </xf>
    <xf numFmtId="42" fontId="36" fillId="0" borderId="43" xfId="52" applyNumberFormat="1" applyFont="1" applyFill="1" applyBorder="1" applyAlignment="1">
      <alignment horizontal="center" vertical="center" wrapText="1"/>
      <protection/>
    </xf>
    <xf numFmtId="0" fontId="39" fillId="0" borderId="62" xfId="52" applyFont="1" applyFill="1" applyBorder="1" applyAlignment="1">
      <alignment horizontal="center" vertical="center" wrapText="1"/>
      <protection/>
    </xf>
    <xf numFmtId="0" fontId="39" fillId="0" borderId="83" xfId="52" applyFont="1" applyFill="1" applyBorder="1" applyAlignment="1">
      <alignment horizontal="center" vertical="center" wrapText="1"/>
      <protection/>
    </xf>
    <xf numFmtId="42" fontId="38" fillId="0" borderId="68" xfId="52" applyNumberFormat="1" applyFont="1" applyFill="1" applyBorder="1" applyAlignment="1">
      <alignment horizontal="center" vertical="center" wrapText="1"/>
      <protection/>
    </xf>
    <xf numFmtId="42" fontId="38" fillId="0" borderId="84" xfId="52" applyNumberFormat="1" applyFont="1" applyFill="1" applyBorder="1" applyAlignment="1">
      <alignment horizontal="center" vertical="center" wrapText="1"/>
      <protection/>
    </xf>
    <xf numFmtId="42" fontId="38" fillId="0" borderId="61" xfId="52" applyNumberFormat="1" applyFont="1" applyFill="1" applyBorder="1" applyAlignment="1">
      <alignment horizontal="center" vertical="center" wrapText="1"/>
      <protection/>
    </xf>
    <xf numFmtId="42" fontId="38" fillId="0" borderId="87" xfId="52" applyNumberFormat="1" applyFont="1" applyFill="1" applyBorder="1" applyAlignment="1">
      <alignment horizontal="center" vertical="center" wrapText="1"/>
      <protection/>
    </xf>
    <xf numFmtId="42" fontId="38" fillId="0" borderId="62" xfId="52" applyNumberFormat="1" applyFont="1" applyFill="1" applyBorder="1" applyAlignment="1">
      <alignment horizontal="center" vertical="center" wrapText="1"/>
      <protection/>
    </xf>
    <xf numFmtId="42" fontId="38" fillId="0" borderId="83" xfId="52" applyNumberFormat="1" applyFont="1" applyFill="1" applyBorder="1" applyAlignment="1">
      <alignment horizontal="center" vertical="center" wrapText="1"/>
      <protection/>
    </xf>
    <xf numFmtId="42" fontId="38" fillId="0" borderId="34" xfId="52" applyNumberFormat="1" applyFont="1" applyFill="1" applyBorder="1" applyAlignment="1">
      <alignment horizontal="center" vertical="center" wrapText="1"/>
      <protection/>
    </xf>
    <xf numFmtId="42" fontId="38" fillId="0" borderId="78" xfId="52" applyNumberFormat="1" applyFont="1" applyFill="1" applyBorder="1" applyAlignment="1">
      <alignment horizontal="center" vertical="center" wrapText="1"/>
      <protection/>
    </xf>
    <xf numFmtId="42" fontId="38" fillId="0" borderId="43" xfId="52" applyNumberFormat="1" applyFont="1" applyFill="1" applyBorder="1" applyAlignment="1">
      <alignment horizontal="center" vertical="center" wrapText="1"/>
      <protection/>
    </xf>
    <xf numFmtId="0" fontId="39" fillId="0" borderId="62" xfId="52" applyFont="1" applyFill="1" applyBorder="1" applyAlignment="1">
      <alignment horizontal="left" vertical="center" wrapText="1"/>
      <protection/>
    </xf>
    <xf numFmtId="0" fontId="39" fillId="0" borderId="60" xfId="52" applyFont="1" applyFill="1" applyBorder="1" applyAlignment="1">
      <alignment horizontal="left" vertical="center" wrapText="1"/>
      <protection/>
    </xf>
    <xf numFmtId="42" fontId="36" fillId="0" borderId="32" xfId="52" applyNumberFormat="1" applyFont="1" applyFill="1" applyBorder="1" applyAlignment="1">
      <alignment horizontal="center" vertical="center" wrapText="1"/>
      <protection/>
    </xf>
    <xf numFmtId="42" fontId="36" fillId="0" borderId="65" xfId="52" applyNumberFormat="1" applyFont="1" applyFill="1" applyBorder="1" applyAlignment="1">
      <alignment horizontal="center" vertical="center" wrapText="1"/>
      <protection/>
    </xf>
    <xf numFmtId="42" fontId="36" fillId="0" borderId="88" xfId="52" applyNumberFormat="1" applyFont="1" applyFill="1" applyBorder="1" applyAlignment="1">
      <alignment horizontal="center" vertical="center" wrapText="1"/>
      <protection/>
    </xf>
    <xf numFmtId="42" fontId="36" fillId="0" borderId="71" xfId="52" applyNumberFormat="1" applyFont="1" applyFill="1" applyBorder="1" applyAlignment="1">
      <alignment horizontal="center" vertical="center" wrapText="1"/>
      <protection/>
    </xf>
    <xf numFmtId="42" fontId="36" fillId="0" borderId="62" xfId="52" applyNumberFormat="1" applyFont="1" applyFill="1" applyBorder="1" applyAlignment="1">
      <alignment horizontal="center" vertical="center" wrapText="1"/>
      <protection/>
    </xf>
    <xf numFmtId="42" fontId="36" fillId="0" borderId="60" xfId="52" applyNumberFormat="1" applyFont="1" applyFill="1" applyBorder="1" applyAlignment="1">
      <alignment horizontal="center" vertical="center" wrapText="1"/>
      <protection/>
    </xf>
    <xf numFmtId="42" fontId="38" fillId="0" borderId="53" xfId="52" applyNumberFormat="1" applyFont="1" applyFill="1" applyBorder="1" applyAlignment="1">
      <alignment horizontal="center" vertical="center" wrapText="1"/>
      <protection/>
    </xf>
    <xf numFmtId="42" fontId="38" fillId="0" borderId="65" xfId="52" applyNumberFormat="1" applyFont="1" applyFill="1" applyBorder="1" applyAlignment="1">
      <alignment horizontal="center" vertical="center" wrapText="1"/>
      <protection/>
    </xf>
    <xf numFmtId="42" fontId="38" fillId="0" borderId="63" xfId="52" applyNumberFormat="1" applyFont="1" applyFill="1" applyBorder="1" applyAlignment="1">
      <alignment horizontal="center" vertical="center" wrapText="1"/>
      <protection/>
    </xf>
    <xf numFmtId="42" fontId="38" fillId="0" borderId="69" xfId="52" applyNumberFormat="1" applyFont="1" applyFill="1" applyBorder="1" applyAlignment="1">
      <alignment horizontal="center" vertical="center" wrapText="1"/>
      <protection/>
    </xf>
    <xf numFmtId="0" fontId="39" fillId="0" borderId="60" xfId="52" applyFont="1" applyFill="1" applyBorder="1" applyAlignment="1">
      <alignment horizontal="center" vertical="center" wrapText="1"/>
      <protection/>
    </xf>
    <xf numFmtId="42" fontId="38" fillId="0" borderId="89" xfId="52" applyNumberFormat="1" applyFont="1" applyFill="1" applyBorder="1" applyAlignment="1">
      <alignment horizontal="center" vertical="center" wrapText="1"/>
      <protection/>
    </xf>
    <xf numFmtId="42" fontId="38" fillId="0" borderId="60" xfId="52" applyNumberFormat="1" applyFont="1" applyFill="1" applyBorder="1" applyAlignment="1">
      <alignment horizontal="center" vertical="center" wrapText="1"/>
      <protection/>
    </xf>
    <xf numFmtId="0" fontId="34" fillId="0" borderId="0" xfId="52" applyFont="1" applyFill="1" applyBorder="1" applyAlignment="1">
      <alignment horizontal="center" vertical="center" wrapText="1"/>
      <protection/>
    </xf>
    <xf numFmtId="0" fontId="47" fillId="0" borderId="42" xfId="52" applyFont="1" applyFill="1" applyBorder="1" applyAlignment="1">
      <alignment horizontal="center" vertical="center" wrapText="1"/>
      <protection/>
    </xf>
    <xf numFmtId="0" fontId="47" fillId="0" borderId="73" xfId="52" applyFont="1" applyFill="1" applyBorder="1" applyAlignment="1">
      <alignment horizontal="center" vertical="center" wrapText="1"/>
      <protection/>
    </xf>
    <xf numFmtId="0" fontId="47" fillId="0" borderId="85" xfId="52" applyFont="1" applyFill="1" applyBorder="1" applyAlignment="1">
      <alignment horizontal="center" vertical="center" wrapText="1"/>
      <protection/>
    </xf>
    <xf numFmtId="0" fontId="47" fillId="0" borderId="86" xfId="52" applyFont="1" applyFill="1" applyBorder="1" applyAlignment="1">
      <alignment horizontal="center" vertical="center" wrapText="1"/>
      <protection/>
    </xf>
    <xf numFmtId="0" fontId="42" fillId="0" borderId="0" xfId="52" applyFont="1" applyFill="1" applyBorder="1" applyAlignment="1">
      <alignment horizontal="center" vertical="center" wrapText="1"/>
      <protection/>
    </xf>
    <xf numFmtId="0" fontId="39" fillId="0" borderId="49" xfId="52" applyFont="1" applyFill="1" applyBorder="1" applyAlignment="1">
      <alignment horizontal="left" vertical="center" wrapText="1"/>
      <protection/>
    </xf>
    <xf numFmtId="176" fontId="54" fillId="0" borderId="53" xfId="52" applyNumberFormat="1" applyFont="1" applyFill="1" applyBorder="1" applyAlignment="1">
      <alignment horizontal="center" vertical="center" wrapText="1" shrinkToFit="1"/>
      <protection/>
    </xf>
    <xf numFmtId="176" fontId="54" fillId="0" borderId="65" xfId="52" applyNumberFormat="1" applyFont="1" applyFill="1" applyBorder="1" applyAlignment="1">
      <alignment horizontal="center" vertical="center" wrapText="1" shrinkToFit="1"/>
      <protection/>
    </xf>
    <xf numFmtId="176" fontId="54" fillId="0" borderId="63" xfId="52" applyNumberFormat="1" applyFont="1" applyFill="1" applyBorder="1" applyAlignment="1">
      <alignment horizontal="center" vertical="center" wrapText="1" shrinkToFit="1"/>
      <protection/>
    </xf>
    <xf numFmtId="176" fontId="54" fillId="0" borderId="69" xfId="52" applyNumberFormat="1" applyFont="1" applyFill="1" applyBorder="1" applyAlignment="1">
      <alignment horizontal="center" vertical="center" wrapText="1" shrinkToFit="1"/>
      <protection/>
    </xf>
    <xf numFmtId="42" fontId="38" fillId="0" borderId="90" xfId="52" applyNumberFormat="1" applyFont="1" applyFill="1" applyBorder="1" applyAlignment="1">
      <alignment horizontal="center" vertical="center" wrapText="1"/>
      <protection/>
    </xf>
    <xf numFmtId="0" fontId="39" fillId="0" borderId="62" xfId="54" applyFont="1" applyFill="1" applyBorder="1" applyAlignment="1">
      <alignment horizontal="left" vertical="center" wrapText="1"/>
      <protection/>
    </xf>
    <xf numFmtId="0" fontId="39" fillId="0" borderId="60" xfId="54" applyFont="1" applyFill="1" applyBorder="1" applyAlignment="1">
      <alignment horizontal="left" vertical="center" wrapText="1"/>
      <protection/>
    </xf>
    <xf numFmtId="0" fontId="42" fillId="0" borderId="0" xfId="54" applyFont="1" applyFill="1" applyBorder="1" applyAlignment="1">
      <alignment horizontal="center" vertical="center" wrapText="1"/>
      <protection/>
    </xf>
    <xf numFmtId="0" fontId="47" fillId="0" borderId="37" xfId="54" applyFont="1" applyFill="1" applyBorder="1" applyAlignment="1">
      <alignment horizontal="center" vertical="center" wrapText="1"/>
      <protection/>
    </xf>
    <xf numFmtId="0" fontId="47" fillId="0" borderId="35" xfId="54" applyFont="1" applyFill="1" applyBorder="1" applyAlignment="1">
      <alignment horizontal="center" vertical="center" wrapText="1"/>
      <protection/>
    </xf>
    <xf numFmtId="42" fontId="38" fillId="0" borderId="68" xfId="54" applyNumberFormat="1" applyFont="1" applyFill="1" applyBorder="1" applyAlignment="1">
      <alignment horizontal="center" vertical="center" wrapText="1"/>
      <protection/>
    </xf>
    <xf numFmtId="42" fontId="38" fillId="0" borderId="34" xfId="54" applyNumberFormat="1" applyFont="1" applyFill="1" applyBorder="1" applyAlignment="1">
      <alignment horizontal="center" vertical="center" wrapText="1"/>
      <protection/>
    </xf>
    <xf numFmtId="42" fontId="38" fillId="0" borderId="78" xfId="54" applyNumberFormat="1" applyFont="1" applyFill="1" applyBorder="1" applyAlignment="1">
      <alignment horizontal="center" vertical="center" wrapText="1"/>
      <protection/>
    </xf>
    <xf numFmtId="42" fontId="38" fillId="0" borderId="43" xfId="54" applyNumberFormat="1" applyFont="1" applyFill="1" applyBorder="1" applyAlignment="1">
      <alignment horizontal="center" vertical="center" wrapText="1"/>
      <protection/>
    </xf>
    <xf numFmtId="0" fontId="39" fillId="0" borderId="83" xfId="54" applyFont="1" applyFill="1" applyBorder="1" applyAlignment="1">
      <alignment horizontal="left" vertical="center" wrapText="1"/>
      <protection/>
    </xf>
    <xf numFmtId="42" fontId="38" fillId="0" borderId="84" xfId="54" applyNumberFormat="1" applyFont="1" applyFill="1" applyBorder="1" applyAlignment="1">
      <alignment horizontal="center" vertical="center" wrapText="1"/>
      <protection/>
    </xf>
    <xf numFmtId="0" fontId="39" fillId="0" borderId="83" xfId="52" applyFont="1" applyFill="1" applyBorder="1" applyAlignment="1">
      <alignment horizontal="left" vertical="center" wrapText="1"/>
      <protection/>
    </xf>
    <xf numFmtId="0" fontId="47" fillId="0" borderId="37" xfId="52" applyFont="1" applyFill="1" applyBorder="1" applyAlignment="1">
      <alignment horizontal="center" vertical="center" wrapText="1"/>
      <protection/>
    </xf>
    <xf numFmtId="0" fontId="47" fillId="0" borderId="35" xfId="52" applyFont="1" applyFill="1" applyBorder="1" applyAlignment="1">
      <alignment horizontal="center" vertical="center" wrapText="1"/>
      <protection/>
    </xf>
    <xf numFmtId="0" fontId="34" fillId="0" borderId="0" xfId="58" applyFont="1" applyFill="1" applyBorder="1" applyAlignment="1">
      <alignment horizontal="center" vertical="center" wrapText="1"/>
      <protection/>
    </xf>
    <xf numFmtId="0" fontId="34" fillId="0" borderId="41" xfId="58" applyFont="1" applyFill="1" applyBorder="1" applyAlignment="1">
      <alignment horizontal="center" vertical="center" wrapText="1"/>
      <protection/>
    </xf>
    <xf numFmtId="44" fontId="39" fillId="0" borderId="62" xfId="39" applyFont="1" applyFill="1" applyBorder="1" applyAlignment="1">
      <alignment horizontal="left" vertical="center" wrapText="1"/>
    </xf>
    <xf numFmtId="44" fontId="39" fillId="0" borderId="56" xfId="39" applyFont="1" applyFill="1" applyBorder="1" applyAlignment="1">
      <alignment horizontal="left" vertical="center" wrapText="1"/>
    </xf>
    <xf numFmtId="0" fontId="39" fillId="0" borderId="62" xfId="0" applyFont="1" applyFill="1" applyBorder="1" applyAlignment="1">
      <alignment horizontal="center" vertical="center" wrapText="1"/>
    </xf>
    <xf numFmtId="0" fontId="39" fillId="0" borderId="60" xfId="0" applyFont="1" applyFill="1" applyBorder="1" applyAlignment="1">
      <alignment horizontal="center" vertical="center" wrapText="1"/>
    </xf>
    <xf numFmtId="42" fontId="36" fillId="0" borderId="78" xfId="0" applyNumberFormat="1" applyFont="1" applyFill="1" applyBorder="1" applyAlignment="1">
      <alignment horizontal="center" vertical="center" wrapText="1"/>
    </xf>
    <xf numFmtId="42" fontId="36" fillId="0" borderId="43" xfId="0" applyNumberFormat="1" applyFont="1" applyFill="1" applyBorder="1" applyAlignment="1">
      <alignment horizontal="center" vertical="center" wrapText="1"/>
    </xf>
    <xf numFmtId="42" fontId="36" fillId="0" borderId="32" xfId="0" applyNumberFormat="1" applyFont="1" applyFill="1" applyBorder="1" applyAlignment="1">
      <alignment horizontal="center" vertical="center" wrapText="1"/>
    </xf>
    <xf numFmtId="0" fontId="34" fillId="0" borderId="0" xfId="61" applyFont="1" applyFill="1" applyBorder="1" applyAlignment="1">
      <alignment horizontal="center" vertical="center" wrapText="1"/>
      <protection/>
    </xf>
    <xf numFmtId="0" fontId="47" fillId="0" borderId="73" xfId="0" applyFont="1" applyFill="1" applyBorder="1" applyAlignment="1">
      <alignment horizontal="center" vertical="center" wrapText="1"/>
    </xf>
    <xf numFmtId="0" fontId="34" fillId="0" borderId="0" xfId="61" applyFont="1" applyFill="1" applyBorder="1" applyAlignment="1">
      <alignment horizontal="center" vertical="center"/>
      <protection/>
    </xf>
  </cellXfs>
  <cellStyles count="89">
    <cellStyle name="Normal" xfId="0"/>
    <cellStyle name="/1000"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Cadence" xfId="34"/>
    <cellStyle name="CombinedVol_Data" xfId="35"/>
    <cellStyle name="Comma" xfId="36"/>
    <cellStyle name="Comma [0]" xfId="37"/>
    <cellStyle name="Contrôle" xfId="38"/>
    <cellStyle name="Currency" xfId="39"/>
    <cellStyle name="Currency [0]" xfId="40"/>
    <cellStyle name="Date_Data" xfId="41"/>
    <cellStyle name="Edited_Data" xfId="42"/>
    <cellStyle name="Estimated_Data" xfId="43"/>
    <cellStyle name="Euro" xfId="44"/>
    <cellStyle name="Followed Hyperlink" xfId="45"/>
    <cellStyle name="Forecast_Data" xfId="46"/>
    <cellStyle name="Hyperlink" xfId="47"/>
    <cellStyle name="Item_Current" xfId="48"/>
    <cellStyle name="Ligne détail" xfId="49"/>
    <cellStyle name="Migliaia (0)_PMP  DUCATO X250" xfId="50"/>
    <cellStyle name="Normal 1" xfId="51"/>
    <cellStyle name="Normal_PricelistC5 2009" xfId="52"/>
    <cellStyle name="Normal_PricelistC5 2009_Prix2009_Avr01" xfId="53"/>
    <cellStyle name="Normal_PricelistC5 2009_Prix2009_Oct01" xfId="54"/>
    <cellStyle name="Normal_PricelistC5 2009_Prix2009_Temp" xfId="55"/>
    <cellStyle name="Normal_Tseny Berlingo First VP" xfId="56"/>
    <cellStyle name="Normal_Tseny Berlingo First VU" xfId="57"/>
    <cellStyle name="Normal_Комплектация C4 Picasso" xfId="58"/>
    <cellStyle name="Normal_Комплектация C4 Picasso_Prix2009_Avr01" xfId="59"/>
    <cellStyle name="Normal_Комплектация C4 Picasso_Prix2009_Oct01" xfId="60"/>
    <cellStyle name="Normal_Комплектация C4 Picasso_Prix2009_Temp" xfId="61"/>
    <cellStyle name="Normale_DpNet" xfId="62"/>
    <cellStyle name="Option_Added_Cont_Desc" xfId="63"/>
    <cellStyle name="Percent" xfId="64"/>
    <cellStyle name="Pourcentage [2]" xfId="65"/>
    <cellStyle name="Preliminary_Data" xfId="66"/>
    <cellStyle name="Prices_Data" xfId="67"/>
    <cellStyle name="SAPBEXstdItem" xfId="68"/>
    <cellStyle name="SAPBEXstdItemX" xfId="69"/>
    <cellStyle name="Title" xfId="70"/>
    <cellStyle name="Titre colonnes" xfId="71"/>
    <cellStyle name="Titre lignes" xfId="72"/>
    <cellStyle name="Total" xfId="73"/>
    <cellStyle name="Valuta (0)_PMP  DUCATO X250" xfId="74"/>
    <cellStyle name="Vehicle_Benchmark" xfId="75"/>
    <cellStyle name="Version_Header" xfId="76"/>
    <cellStyle name="Volume" xfId="77"/>
    <cellStyle name="Volumes_Data" xfId="78"/>
    <cellStyle name="Акцент1" xfId="79"/>
    <cellStyle name="Акцент2" xfId="80"/>
    <cellStyle name="Акцент3" xfId="81"/>
    <cellStyle name="Акцент4" xfId="82"/>
    <cellStyle name="Акцент5" xfId="83"/>
    <cellStyle name="Акцент6" xfId="84"/>
    <cellStyle name="Ввод " xfId="85"/>
    <cellStyle name="Вывод" xfId="86"/>
    <cellStyle name="Вычисление" xfId="87"/>
    <cellStyle name="Заголовок 1" xfId="88"/>
    <cellStyle name="Заголовок 2" xfId="89"/>
    <cellStyle name="Заголовок 3" xfId="90"/>
    <cellStyle name="Заголовок 4" xfId="91"/>
    <cellStyle name="Итог" xfId="92"/>
    <cellStyle name="Й" xfId="93"/>
    <cellStyle name="Контрольная ячейка" xfId="94"/>
    <cellStyle name="Название" xfId="95"/>
    <cellStyle name="Нейтральный" xfId="96"/>
    <cellStyle name="Плохой" xfId="97"/>
    <cellStyle name="Пояснение" xfId="98"/>
    <cellStyle name="Примечание" xfId="99"/>
    <cellStyle name="Связанная ячейка" xfId="100"/>
    <cellStyle name="Текст предупреждения" xfId="101"/>
    <cellStyle name="Хороший" xfId="10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externalLink" Target="externalLinks/externalLink6.xml" /><Relationship Id="rId40" Type="http://schemas.openxmlformats.org/officeDocument/2006/relationships/externalLink" Target="externalLinks/externalLink7.xml" /><Relationship Id="rId41" Type="http://schemas.openxmlformats.org/officeDocument/2006/relationships/externalLink" Target="externalLinks/externalLink8.xml" /><Relationship Id="rId42" Type="http://schemas.openxmlformats.org/officeDocument/2006/relationships/externalLink" Target="externalLinks/externalLink9.xml" /><Relationship Id="rId43" Type="http://schemas.openxmlformats.org/officeDocument/2006/relationships/externalLink" Target="externalLinks/externalLink10.xml" /><Relationship Id="rId44" Type="http://schemas.openxmlformats.org/officeDocument/2006/relationships/externalLink" Target="externalLinks/externalLink11.xml" /><Relationship Id="rId45" Type="http://schemas.openxmlformats.org/officeDocument/2006/relationships/externalLink" Target="externalLinks/externalLink12.xml" /><Relationship Id="rId46" Type="http://schemas.openxmlformats.org/officeDocument/2006/relationships/externalLink" Target="externalLinks/externalLink13.xml" /><Relationship Id="rId4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40.52.58\users\Service\Prix\etudes%20prix%20-%20confidentiel\Etudes%20prix%202008\X7\Janvier%202008\Dossier%20prix%20X7\Breakdown%20X7%20Gest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user\2%20-%20V&#233;hicules\LDP%20X3\Papier\4%20C%20X3%2001%20G%20-%20WORKS%20-%20Mise%20&#224;%20jour%20de%20la%20gamme%20de%20r&#233;f&#233;rence\4%20C%20X3%2001%20G%20-%202%20-%20Caract&#233;ristique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user\2%20-%20V&#233;hicules\LDP%20X3\Papier\4%20C%20X3%2001%20G%20-%20WORKS%20-%20Mise%20&#224;%20jour%20de%20la%20gamme%20de%20r&#233;f&#233;rence\4%20C%20X3%2001%20F%20-%204%20-%20Gammes%20Commercia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user\2%20-%20V&#233;hicules\LDP%20X3\Papier\4%20C%20X3%2001%20F%20-%20Mise%20&#224;%20jour%20de%20la%20gamme%20de%20r&#233;f&#233;rence\4%20C%20X3%2001%20F%20-%203%20-%20Groupantes%20et%20Pack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user\2%20-%20V&#233;hicules\LDP%20X3\Papier\4%20C%20X3%2001%20G%20-%20WORKS%20-%20Mise%20&#224;%20jour%20de%20la%20gamme%20de%20r&#233;f&#233;rence\4%20C%20X3%2001%20G%20-%204%20-%20Gammes%20Commerci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496102\Jc\user\J596791\ODAR\01-Projets\03-A76\J0\MARGE%20A76%20J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users\DOCUME~1\J499929\LOCALS~1\Temp\notesB82CD1\Documents%20and%20Settings\p052450\Desktop\0%20T701%20Jalon%203\0%20-%20version%20d&#233;finitive\user\J504551\307%20Remodelage\CDC%20Prestations\Annexes\Finition%20&amp;%20ambian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user\P052244\1-T7\D&#233;clinaisons%20produit\Annexe%20gammes%20env%20FAUX.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Documents%20and%20Settings\fabien\Local%20Settings\Temporary%20Internet%20Files\OLK67\Projets\A\A6\A6j6\dossier\annexe%20VAN%20A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users\DOCUME~1\J499929\LOCALS~1\Temp\notesB82CD1\user\C038177\Andre\A51%20A2%20C58\A58\JOC\marge%20obj.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users\DOCUME~1\J499929\LOCALS~1\Temp\notesB82CD1\Infos%20CDM%20Comit&#233;%20Prix\Comit&#233;%20Prix%20FRA%20et%20Por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Documents%20and%20Settings\nico.CITROEN.000\Local%20Settings\Temporary%20Internet%20Files\OLK8B\1%20C%20MP%2001%20A%20-%20Cr&#233;ation%20de%20la%20gamme%20de%20r&#233;f&#233;rence\7%20C%20X7%2001%20A%20-%203%20-%20Gammes%20Commercia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140.52.58\users\Service\Prix\etudes%20prix%20-%20confidentiel\Etudes%20prix%202008\X7\Janvier%202008\Dossier%20prix%20X7\Historique%20prix%204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variables"/>
      <sheetName val="tableau"/>
      <sheetName val="résultat"/>
    </sheetNames>
    <sheetDataSet>
      <sheetData sheetId="1">
        <row r="7">
          <cell r="F7" t="str">
            <v>1 Euro</v>
          </cell>
        </row>
        <row r="19">
          <cell r="F19">
            <v>0.0019</v>
          </cell>
          <cell r="G19">
            <v>0.25</v>
          </cell>
          <cell r="H19" t="str">
            <v>1.4</v>
          </cell>
          <cell r="I19">
            <v>1360</v>
          </cell>
          <cell r="J19">
            <v>55</v>
          </cell>
          <cell r="M19">
            <v>300</v>
          </cell>
          <cell r="N19">
            <v>1.2</v>
          </cell>
          <cell r="O19">
            <v>0</v>
          </cell>
        </row>
        <row r="20">
          <cell r="H20" t="str">
            <v>1.6</v>
          </cell>
          <cell r="I20">
            <v>1587</v>
          </cell>
          <cell r="J20">
            <v>80</v>
          </cell>
          <cell r="N20">
            <v>1.25</v>
          </cell>
          <cell r="O20">
            <v>19.26</v>
          </cell>
        </row>
        <row r="21">
          <cell r="H21" t="str">
            <v>1.6</v>
          </cell>
          <cell r="I21">
            <v>1587</v>
          </cell>
          <cell r="J21">
            <v>90</v>
          </cell>
          <cell r="N21">
            <v>1.25</v>
          </cell>
          <cell r="O21">
            <v>19.26</v>
          </cell>
        </row>
        <row r="22">
          <cell r="H22" t="str">
            <v>1.6</v>
          </cell>
          <cell r="I22">
            <v>1587</v>
          </cell>
          <cell r="J22">
            <v>102</v>
          </cell>
          <cell r="N22">
            <v>1.25</v>
          </cell>
          <cell r="O22">
            <v>19.26</v>
          </cell>
        </row>
        <row r="24">
          <cell r="F24">
            <v>0.0019</v>
          </cell>
          <cell r="G24">
            <v>0.25</v>
          </cell>
          <cell r="H24" t="str">
            <v>1.1</v>
          </cell>
          <cell r="I24">
            <v>1124</v>
          </cell>
          <cell r="J24">
            <v>44</v>
          </cell>
          <cell r="M24">
            <v>370</v>
          </cell>
          <cell r="N24">
            <v>1.2</v>
          </cell>
          <cell r="O24">
            <v>0</v>
          </cell>
        </row>
        <row r="25">
          <cell r="H25" t="str">
            <v>1.4</v>
          </cell>
          <cell r="I25">
            <v>1360</v>
          </cell>
          <cell r="J25">
            <v>55</v>
          </cell>
          <cell r="N25">
            <v>1.2</v>
          </cell>
          <cell r="O25">
            <v>0</v>
          </cell>
        </row>
        <row r="26">
          <cell r="H26" t="str">
            <v>1.4 16V</v>
          </cell>
          <cell r="I26">
            <v>1360</v>
          </cell>
          <cell r="J26">
            <v>65</v>
          </cell>
          <cell r="N26">
            <v>1.2</v>
          </cell>
          <cell r="O26">
            <v>0</v>
          </cell>
        </row>
        <row r="27">
          <cell r="H27" t="str">
            <v>1.6 16V</v>
          </cell>
          <cell r="I27">
            <v>1587</v>
          </cell>
          <cell r="J27">
            <v>80</v>
          </cell>
          <cell r="N27">
            <v>1.25</v>
          </cell>
          <cell r="O27">
            <v>19.26</v>
          </cell>
        </row>
        <row r="29">
          <cell r="C29">
            <v>290</v>
          </cell>
          <cell r="D29">
            <v>530</v>
          </cell>
          <cell r="E29">
            <v>355</v>
          </cell>
          <cell r="F29">
            <v>0.0019</v>
          </cell>
          <cell r="G29">
            <v>0.25</v>
          </cell>
          <cell r="H29" t="str">
            <v>1.4</v>
          </cell>
          <cell r="I29">
            <v>1360</v>
          </cell>
          <cell r="J29">
            <v>55</v>
          </cell>
          <cell r="M29">
            <v>370</v>
          </cell>
          <cell r="N29">
            <v>1.2</v>
          </cell>
          <cell r="O29">
            <v>0</v>
          </cell>
        </row>
        <row r="30">
          <cell r="H30" t="str">
            <v>1.6</v>
          </cell>
          <cell r="I30">
            <v>1587</v>
          </cell>
          <cell r="J30">
            <v>80</v>
          </cell>
          <cell r="N30">
            <v>1.25</v>
          </cell>
          <cell r="O30">
            <v>19.26</v>
          </cell>
        </row>
        <row r="32">
          <cell r="C32">
            <v>49</v>
          </cell>
          <cell r="D32">
            <v>400</v>
          </cell>
          <cell r="E32">
            <v>315</v>
          </cell>
          <cell r="F32">
            <v>0.0019</v>
          </cell>
          <cell r="G32">
            <v>0.25</v>
          </cell>
          <cell r="H32" t="str">
            <v>1.4 16V</v>
          </cell>
          <cell r="I32">
            <v>1360</v>
          </cell>
          <cell r="J32">
            <v>65</v>
          </cell>
          <cell r="N32">
            <v>1.2</v>
          </cell>
          <cell r="O32">
            <v>0</v>
          </cell>
        </row>
        <row r="33">
          <cell r="H33" t="str">
            <v>1.6 16v</v>
          </cell>
          <cell r="I33">
            <v>1587</v>
          </cell>
          <cell r="J33">
            <v>80</v>
          </cell>
          <cell r="M33">
            <v>400</v>
          </cell>
          <cell r="N33">
            <v>1.25</v>
          </cell>
          <cell r="O33">
            <v>19.26</v>
          </cell>
        </row>
        <row r="34">
          <cell r="H34" t="str">
            <v>2.0</v>
          </cell>
          <cell r="I34">
            <v>1997</v>
          </cell>
          <cell r="J34">
            <v>103</v>
          </cell>
          <cell r="N34">
            <v>1.8</v>
          </cell>
          <cell r="O34">
            <v>19.26</v>
          </cell>
        </row>
        <row r="35">
          <cell r="H35" t="str">
            <v>2.0 VTS</v>
          </cell>
          <cell r="I35">
            <v>1997</v>
          </cell>
          <cell r="J35">
            <v>130</v>
          </cell>
          <cell r="N35">
            <v>1.8</v>
          </cell>
          <cell r="O35">
            <v>194</v>
          </cell>
        </row>
        <row r="38">
          <cell r="C38">
            <v>294</v>
          </cell>
          <cell r="D38">
            <v>550</v>
          </cell>
          <cell r="E38">
            <v>355</v>
          </cell>
          <cell r="F38">
            <v>0.0019</v>
          </cell>
          <cell r="G38">
            <v>0.25</v>
          </cell>
          <cell r="H38" t="str">
            <v>1.6</v>
          </cell>
          <cell r="I38">
            <v>1587</v>
          </cell>
          <cell r="J38">
            <v>70</v>
          </cell>
          <cell r="M38">
            <v>400</v>
          </cell>
          <cell r="N38">
            <v>1.25</v>
          </cell>
          <cell r="O38">
            <v>19.26</v>
          </cell>
        </row>
        <row r="39">
          <cell r="H39" t="str">
            <v>1.6 16V</v>
          </cell>
          <cell r="I39">
            <v>1587</v>
          </cell>
          <cell r="J39">
            <v>80</v>
          </cell>
          <cell r="N39">
            <v>1.25</v>
          </cell>
          <cell r="O39">
            <v>19.26</v>
          </cell>
        </row>
        <row r="40">
          <cell r="H40" t="str">
            <v>1.8</v>
          </cell>
          <cell r="I40">
            <v>1749</v>
          </cell>
          <cell r="J40">
            <v>85</v>
          </cell>
          <cell r="N40">
            <v>1.25</v>
          </cell>
          <cell r="O40">
            <v>19.26</v>
          </cell>
        </row>
        <row r="41">
          <cell r="H41" t="str">
            <v>2.0</v>
          </cell>
          <cell r="I41">
            <v>1997</v>
          </cell>
          <cell r="J41">
            <v>100</v>
          </cell>
          <cell r="N41">
            <v>1.8</v>
          </cell>
          <cell r="O41">
            <v>19.26</v>
          </cell>
        </row>
        <row r="43">
          <cell r="C43">
            <v>294</v>
          </cell>
          <cell r="D43">
            <v>600</v>
          </cell>
          <cell r="E43">
            <v>400</v>
          </cell>
          <cell r="F43">
            <v>0.0019</v>
          </cell>
          <cell r="G43">
            <v>0.25</v>
          </cell>
          <cell r="H43" t="str">
            <v>1.8 16V</v>
          </cell>
          <cell r="I43">
            <v>1749</v>
          </cell>
          <cell r="J43">
            <v>92</v>
          </cell>
          <cell r="N43">
            <v>1.25</v>
          </cell>
          <cell r="O43">
            <v>19.26</v>
          </cell>
        </row>
        <row r="44">
          <cell r="H44" t="str">
            <v>2.0 16V</v>
          </cell>
          <cell r="I44">
            <v>1998</v>
          </cell>
          <cell r="J44">
            <v>103</v>
          </cell>
          <cell r="N44">
            <v>1.8</v>
          </cell>
          <cell r="O44">
            <v>19.26</v>
          </cell>
        </row>
        <row r="46">
          <cell r="H46" t="str">
            <v>1.8</v>
          </cell>
          <cell r="I46">
            <v>1749</v>
          </cell>
          <cell r="J46">
            <v>92</v>
          </cell>
          <cell r="N46">
            <v>1.25</v>
          </cell>
          <cell r="O46">
            <v>19.26</v>
          </cell>
        </row>
        <row r="47">
          <cell r="C47">
            <v>49</v>
          </cell>
          <cell r="D47">
            <v>545</v>
          </cell>
          <cell r="E47">
            <v>355</v>
          </cell>
          <cell r="F47">
            <v>0.0019</v>
          </cell>
          <cell r="G47">
            <v>0.25</v>
          </cell>
          <cell r="H47" t="str">
            <v>2.0</v>
          </cell>
          <cell r="I47">
            <v>1997</v>
          </cell>
          <cell r="J47">
            <v>103</v>
          </cell>
          <cell r="M47">
            <v>725</v>
          </cell>
          <cell r="N47">
            <v>1.8</v>
          </cell>
          <cell r="O47">
            <v>19.26</v>
          </cell>
        </row>
        <row r="48">
          <cell r="H48" t="str">
            <v>3.0</v>
          </cell>
          <cell r="I48">
            <v>2946</v>
          </cell>
          <cell r="J48">
            <v>155</v>
          </cell>
          <cell r="N48">
            <v>1.8</v>
          </cell>
          <cell r="O48">
            <v>194</v>
          </cell>
        </row>
        <row r="50">
          <cell r="H50" t="str">
            <v>2.0HDi FAP</v>
          </cell>
          <cell r="I50">
            <v>1997</v>
          </cell>
          <cell r="J50">
            <v>100</v>
          </cell>
          <cell r="N50">
            <v>1.8</v>
          </cell>
          <cell r="O50">
            <v>19.26</v>
          </cell>
        </row>
        <row r="51">
          <cell r="H51" t="str">
            <v>2.2HDi FAP</v>
          </cell>
          <cell r="I51">
            <v>2179</v>
          </cell>
          <cell r="J51">
            <v>125</v>
          </cell>
          <cell r="N51">
            <v>1.8</v>
          </cell>
          <cell r="O51">
            <v>194</v>
          </cell>
        </row>
        <row r="52">
          <cell r="H52" t="str">
            <v>2.7HDi FAP</v>
          </cell>
          <cell r="I52">
            <v>2720</v>
          </cell>
          <cell r="J52">
            <v>150</v>
          </cell>
          <cell r="N52">
            <v>2.35</v>
          </cell>
          <cell r="O52">
            <v>194</v>
          </cell>
        </row>
        <row r="55">
          <cell r="F55">
            <v>0.0019</v>
          </cell>
          <cell r="G55">
            <v>0.25</v>
          </cell>
          <cell r="H55" t="str">
            <v>2.4</v>
          </cell>
          <cell r="I55">
            <v>2359</v>
          </cell>
          <cell r="J55">
            <v>125</v>
          </cell>
          <cell r="N55">
            <v>1.8</v>
          </cell>
          <cell r="O55">
            <v>194</v>
          </cell>
        </row>
        <row r="56">
          <cell r="H56" t="str">
            <v>2.2HDI</v>
          </cell>
          <cell r="I56">
            <v>2179</v>
          </cell>
          <cell r="J56">
            <v>115</v>
          </cell>
          <cell r="N56">
            <v>1.8</v>
          </cell>
          <cell r="O56">
            <v>194</v>
          </cell>
        </row>
        <row r="59">
          <cell r="C59">
            <v>49</v>
          </cell>
          <cell r="D59">
            <v>750</v>
          </cell>
          <cell r="E59">
            <v>500</v>
          </cell>
          <cell r="F59">
            <v>0.0019</v>
          </cell>
          <cell r="G59">
            <v>0.25</v>
          </cell>
          <cell r="H59" t="str">
            <v>2.0</v>
          </cell>
          <cell r="I59">
            <v>1997</v>
          </cell>
          <cell r="J59">
            <v>100</v>
          </cell>
          <cell r="M59">
            <v>690</v>
          </cell>
          <cell r="N59">
            <v>1.8</v>
          </cell>
          <cell r="O59">
            <v>19.26</v>
          </cell>
        </row>
        <row r="60">
          <cell r="H60" t="str">
            <v>2.2</v>
          </cell>
          <cell r="I60">
            <v>2230</v>
          </cell>
          <cell r="J60">
            <v>116</v>
          </cell>
          <cell r="M60">
            <v>690</v>
          </cell>
          <cell r="N60">
            <v>1.8</v>
          </cell>
          <cell r="O60">
            <v>194</v>
          </cell>
        </row>
        <row r="61">
          <cell r="H61" t="str">
            <v>3.0</v>
          </cell>
          <cell r="I61">
            <v>2946</v>
          </cell>
          <cell r="J61">
            <v>152</v>
          </cell>
          <cell r="M61">
            <v>725</v>
          </cell>
          <cell r="N61">
            <v>1.8</v>
          </cell>
          <cell r="O61">
            <v>194</v>
          </cell>
        </row>
        <row r="63">
          <cell r="C63">
            <v>294</v>
          </cell>
          <cell r="D63">
            <v>545</v>
          </cell>
          <cell r="E63">
            <v>355</v>
          </cell>
          <cell r="F63">
            <v>0.0019</v>
          </cell>
          <cell r="G63">
            <v>0.25</v>
          </cell>
          <cell r="H63" t="str">
            <v>1.4</v>
          </cell>
          <cell r="I63">
            <v>1360</v>
          </cell>
          <cell r="J63">
            <v>55</v>
          </cell>
          <cell r="M63">
            <v>400</v>
          </cell>
          <cell r="N63">
            <v>1.2</v>
          </cell>
          <cell r="O63">
            <v>0</v>
          </cell>
        </row>
        <row r="64">
          <cell r="G64">
            <v>0.15</v>
          </cell>
          <cell r="H64" t="str">
            <v>1.6</v>
          </cell>
          <cell r="I64">
            <v>1587</v>
          </cell>
          <cell r="J64">
            <v>80</v>
          </cell>
          <cell r="N64">
            <v>1.25</v>
          </cell>
          <cell r="O64">
            <v>19.26</v>
          </cell>
        </row>
        <row r="65">
          <cell r="G65">
            <v>0.1</v>
          </cell>
          <cell r="H65" t="str">
            <v>1.9D</v>
          </cell>
          <cell r="I65">
            <v>1868</v>
          </cell>
          <cell r="J65">
            <v>51</v>
          </cell>
          <cell r="N65">
            <v>1.8</v>
          </cell>
          <cell r="O65">
            <v>0</v>
          </cell>
        </row>
        <row r="67">
          <cell r="C67">
            <v>49</v>
          </cell>
          <cell r="D67">
            <v>750</v>
          </cell>
          <cell r="E67">
            <v>500</v>
          </cell>
          <cell r="F67">
            <v>0.0019</v>
          </cell>
          <cell r="G67">
            <v>0.1</v>
          </cell>
          <cell r="H67" t="str">
            <v>1.9D</v>
          </cell>
          <cell r="I67">
            <v>1360</v>
          </cell>
          <cell r="J67">
            <v>71</v>
          </cell>
          <cell r="N67">
            <v>1.2</v>
          </cell>
          <cell r="O67">
            <v>19.26</v>
          </cell>
        </row>
        <row r="68">
          <cell r="G68">
            <v>0.1</v>
          </cell>
          <cell r="H68" t="str">
            <v>2.0HDI</v>
          </cell>
          <cell r="I68">
            <v>1997</v>
          </cell>
          <cell r="J68">
            <v>95</v>
          </cell>
          <cell r="N68">
            <v>1.8</v>
          </cell>
          <cell r="O68">
            <v>19.26</v>
          </cell>
        </row>
        <row r="69">
          <cell r="G69">
            <v>0.1</v>
          </cell>
          <cell r="H69" t="str">
            <v>2.0HDI</v>
          </cell>
          <cell r="I69">
            <v>1997</v>
          </cell>
          <cell r="J69">
            <v>110</v>
          </cell>
          <cell r="N69">
            <v>1.8</v>
          </cell>
          <cell r="O69">
            <v>19.26</v>
          </cell>
        </row>
        <row r="71">
          <cell r="D71">
            <v>1120</v>
          </cell>
          <cell r="E71">
            <v>755</v>
          </cell>
          <cell r="F71">
            <v>0.0019</v>
          </cell>
          <cell r="G71">
            <v>0.25</v>
          </cell>
          <cell r="H71" t="str">
            <v>2.0i</v>
          </cell>
          <cell r="I71">
            <v>1998</v>
          </cell>
          <cell r="J71">
            <v>81</v>
          </cell>
          <cell r="M71">
            <v>645</v>
          </cell>
          <cell r="N71">
            <v>1.8</v>
          </cell>
          <cell r="O71">
            <v>19.26</v>
          </cell>
        </row>
        <row r="72">
          <cell r="G72">
            <v>0.15</v>
          </cell>
          <cell r="H72" t="str">
            <v>2.0HDI</v>
          </cell>
          <cell r="I72">
            <v>1997</v>
          </cell>
          <cell r="J72">
            <v>63</v>
          </cell>
          <cell r="N72">
            <v>1.8</v>
          </cell>
          <cell r="O72">
            <v>0</v>
          </cell>
        </row>
        <row r="73">
          <cell r="G73">
            <v>0.1</v>
          </cell>
          <cell r="H73" t="str">
            <v>2.2HDI</v>
          </cell>
          <cell r="I73">
            <v>2178</v>
          </cell>
          <cell r="J73">
            <v>74</v>
          </cell>
          <cell r="N73">
            <v>1.8</v>
          </cell>
          <cell r="O73">
            <v>19.26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iche Décodage - X3"/>
      <sheetName val="LDP Gammes FR-GE"/>
      <sheetName val="LDP Gammes CE"/>
      <sheetName val="LDP Produits"/>
      <sheetName val="Gamme Enveloppe"/>
      <sheetName val="Pneumatiques"/>
      <sheetName val="Visuels des Pneumatiques"/>
      <sheetName val="Garnissages"/>
      <sheetName val="Dimensions"/>
      <sheetName val="Masses"/>
      <sheetName val="Moteurs"/>
      <sheetName val="Performances"/>
      <sheetName val="Kits de Sièges Mécaniques"/>
      <sheetName val="Kits de Sièges Electriques"/>
      <sheetName val="Déclinaison"/>
      <sheetName val="Options"/>
      <sheetName val="Equip BRL NIV1"/>
      <sheetName val="Equip BRL NIV2"/>
      <sheetName val="Equip BRL VTR"/>
      <sheetName val="Equip BRL NIV3"/>
      <sheetName val="Equip BRK NIV1"/>
      <sheetName val="Equip BRK NIV2"/>
      <sheetName val="Equip BRK VTR"/>
      <sheetName val="Equip BRK NIV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ays CE"/>
      <sheetName val="Pays DAIC"/>
      <sheetName val="Zones DAIC"/>
      <sheetName val="DEXC + FRANCE - BRL"/>
      <sheetName val="DEXC + FRANCE - BRK"/>
      <sheetName val="DEXC - PECO"/>
      <sheetName val="DAIC 1 - DAIC 2"/>
      <sheetName val="DAIC 3 - DAIC 4"/>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WH - DWE"/>
      <sheetName val="DWJ - DZB"/>
      <sheetName val="DWL - DWK"/>
      <sheetName val="AT"/>
      <sheetName val="BE"/>
      <sheetName val="CH"/>
      <sheetName val="CZ"/>
      <sheetName val="DE"/>
      <sheetName val="DK"/>
      <sheetName val="ES"/>
      <sheetName val="FR"/>
      <sheetName val="GB"/>
      <sheetName val="HU"/>
      <sheetName val="HR"/>
      <sheetName val="IT"/>
      <sheetName val="NL"/>
      <sheetName val="NO"/>
      <sheetName val="PL"/>
      <sheetName val="PT"/>
      <sheetName val="SE"/>
      <sheetName val="SI"/>
      <sheetName val="SK"/>
      <sheetName val="DAIC"/>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ays CE"/>
      <sheetName val="Pays DAIC"/>
      <sheetName val="Zones DAIC"/>
      <sheetName val="Zones DAIC (2)"/>
      <sheetName val="DEXC + FRANCE - BRL"/>
      <sheetName val="DEXC + FRANCE - BRK"/>
      <sheetName val="DEXC - PECO"/>
      <sheetName val="DAIC 1 - DAIC 2"/>
      <sheetName val="DAIC 3 - DAIC 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RIMETRE A76"/>
      <sheetName val="Synthèse"/>
      <sheetName val="Volumes et mix PERIODE (2)"/>
      <sheetName val="Volumes et mix PERIODE"/>
      <sheetName val="véh réf A7 - produit"/>
      <sheetName val="Mix CC pays"/>
      <sheetName val="Mix CC"/>
      <sheetName val="contruction des PRF"/>
      <sheetName val="détail des marges par versions"/>
      <sheetName val="kit PRF J0 "/>
      <sheetName val="PventeFrance"/>
      <sheetName val="PventeAllemagne"/>
      <sheetName val="PventeEspagne"/>
      <sheetName val="PventeGB"/>
      <sheetName val="PventeItalie"/>
      <sheetName val="options prév."/>
      <sheetName val="GARANTIE"/>
      <sheetName val="frais approche"/>
      <sheetName val="amortissemen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4 - FINITIONS"/>
      <sheetName val="5 - AMBIANC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nexe GAMMES ENVELOPP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n.VAN A8"/>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euil1"/>
      <sheetName val="Synthèse durée"/>
      <sheetName val="Synthèse  2009 OBJ"/>
      <sheetName val="Synthèse  2009 PREV"/>
      <sheetName val="Synthèse  2010"/>
      <sheetName val="Synthèse  2011"/>
      <sheetName val="Synthèse  2012"/>
      <sheetName val="Synthèse  2013"/>
      <sheetName val="Synthèse  2014"/>
      <sheetName val="Synthèse 2015"/>
      <sheetName val="Synthèse 2016"/>
      <sheetName val="Volumes et mix  "/>
      <sheetName val="Mix  base 100 pays"/>
      <sheetName val="Mix"/>
      <sheetName val="PRF et PVR B0 A58"/>
      <sheetName val="donnéesPRF"/>
      <sheetName val="PVR FRANCE"/>
      <sheetName val="PVR ALLEMAGNE"/>
      <sheetName val="PVR ESPAGNE"/>
      <sheetName val="PVR GB"/>
      <sheetName val="PVR ITALIE"/>
      <sheetName val="MODELISATION"/>
      <sheetName val="obj marg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RA 2007"/>
      <sheetName val="Options FRA 2007"/>
      <sheetName val="FRA 2008"/>
      <sheetName val="Options FRA 2008"/>
      <sheetName val="Port 2007"/>
      <sheetName val="Options PORT 2007"/>
      <sheetName val="Port 2008"/>
      <sheetName val="Options PORT 2008"/>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ys CE"/>
      <sheetName val="Pays DAIC"/>
      <sheetName val="Zones DAIC"/>
      <sheetName val="Synthèse Hxx"/>
      <sheetName val="Feuil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istorique prix 4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E50"/>
  <sheetViews>
    <sheetView zoomScale="85" zoomScaleNormal="85" workbookViewId="0" topLeftCell="A52">
      <selection activeCell="F15" sqref="F15"/>
    </sheetView>
  </sheetViews>
  <sheetFormatPr defaultColWidth="9.125" defaultRowHeight="12.75"/>
  <cols>
    <col min="1" max="1" width="71.75390625" style="1" customWidth="1"/>
    <col min="2" max="2" width="36.00390625" style="1" customWidth="1"/>
    <col min="3" max="4" width="20.25390625" style="1" customWidth="1"/>
    <col min="5" max="5" width="19.75390625" style="1" customWidth="1"/>
    <col min="6" max="16384" width="9.125" style="1" customWidth="1"/>
  </cols>
  <sheetData>
    <row r="1" spans="1:4" ht="18">
      <c r="A1" s="646" t="s">
        <v>872</v>
      </c>
      <c r="B1" s="646"/>
      <c r="C1" s="646"/>
      <c r="D1" s="646"/>
    </row>
    <row r="2" spans="1:4" ht="22.5" customHeight="1" thickBot="1">
      <c r="A2" s="642" t="s">
        <v>86</v>
      </c>
      <c r="B2" s="642"/>
      <c r="C2" s="642"/>
      <c r="D2" s="642"/>
    </row>
    <row r="3" spans="1:4" ht="69" customHeight="1">
      <c r="A3" s="632"/>
      <c r="B3" s="163" t="s">
        <v>270</v>
      </c>
      <c r="C3" s="164" t="s">
        <v>681</v>
      </c>
      <c r="D3" s="165" t="s">
        <v>413</v>
      </c>
    </row>
    <row r="4" spans="2:4" ht="20.25">
      <c r="B4" s="167" t="s">
        <v>234</v>
      </c>
      <c r="C4" s="644" t="s">
        <v>745</v>
      </c>
      <c r="D4" s="645"/>
    </row>
    <row r="5" spans="2:4" ht="12.75">
      <c r="B5" s="647" t="s">
        <v>238</v>
      </c>
      <c r="C5" s="214"/>
      <c r="D5" s="650" t="s">
        <v>587</v>
      </c>
    </row>
    <row r="6" spans="1:4" ht="18.75">
      <c r="A6" s="44" t="s">
        <v>855</v>
      </c>
      <c r="B6" s="648"/>
      <c r="C6" s="368">
        <f>(479000)+12000</f>
        <v>491000</v>
      </c>
      <c r="D6" s="651"/>
    </row>
    <row r="7" spans="1:4" ht="12.75">
      <c r="A7" s="166" t="s">
        <v>518</v>
      </c>
      <c r="B7" s="647" t="s">
        <v>658</v>
      </c>
      <c r="C7" s="652" t="s">
        <v>587</v>
      </c>
      <c r="D7" s="215"/>
    </row>
    <row r="8" spans="1:4" ht="19.5" thickBot="1">
      <c r="A8" s="216"/>
      <c r="B8" s="649"/>
      <c r="C8" s="653"/>
      <c r="D8" s="500">
        <f>(535000)+12000</f>
        <v>547000</v>
      </c>
    </row>
    <row r="9" spans="1:4" ht="18">
      <c r="A9" s="53" t="s">
        <v>749</v>
      </c>
      <c r="B9" s="189" t="s">
        <v>235</v>
      </c>
      <c r="C9" s="189"/>
      <c r="D9" s="190"/>
    </row>
    <row r="10" spans="1:4" s="217" customFormat="1" ht="33.75" customHeight="1">
      <c r="A10" s="57" t="s">
        <v>585</v>
      </c>
      <c r="B10" s="58"/>
      <c r="C10" s="59"/>
      <c r="D10" s="60"/>
    </row>
    <row r="11" spans="1:4" ht="12.75">
      <c r="A11" s="6" t="s">
        <v>873</v>
      </c>
      <c r="B11" s="7"/>
      <c r="C11" s="33" t="s">
        <v>586</v>
      </c>
      <c r="D11" s="45" t="s">
        <v>586</v>
      </c>
    </row>
    <row r="12" spans="1:4" ht="12.75">
      <c r="A12" s="6" t="s">
        <v>874</v>
      </c>
      <c r="B12" s="8"/>
      <c r="C12" s="33" t="s">
        <v>586</v>
      </c>
      <c r="D12" s="45" t="s">
        <v>586</v>
      </c>
    </row>
    <row r="13" spans="1:4" ht="12.75">
      <c r="A13" s="6" t="s">
        <v>829</v>
      </c>
      <c r="B13" s="7"/>
      <c r="C13" s="33" t="s">
        <v>586</v>
      </c>
      <c r="D13" s="45" t="s">
        <v>586</v>
      </c>
    </row>
    <row r="14" spans="1:4" ht="12.75">
      <c r="A14" s="6"/>
      <c r="B14" s="7"/>
      <c r="C14" s="19"/>
      <c r="D14" s="20"/>
    </row>
    <row r="15" spans="1:4" s="217" customFormat="1" ht="33.75" customHeight="1">
      <c r="A15" s="9" t="s">
        <v>465</v>
      </c>
      <c r="B15" s="10"/>
      <c r="C15" s="61"/>
      <c r="D15" s="62"/>
    </row>
    <row r="16" spans="1:4" ht="25.5">
      <c r="A16" s="6" t="s">
        <v>127</v>
      </c>
      <c r="B16" s="7"/>
      <c r="C16" s="13">
        <v>17000</v>
      </c>
      <c r="D16" s="45" t="s">
        <v>586</v>
      </c>
    </row>
    <row r="17" spans="1:4" ht="12.75">
      <c r="A17" s="6" t="s">
        <v>287</v>
      </c>
      <c r="B17" s="7"/>
      <c r="C17" s="33" t="s">
        <v>586</v>
      </c>
      <c r="D17" s="45" t="s">
        <v>586</v>
      </c>
    </row>
    <row r="18" spans="1:4" ht="12.75">
      <c r="A18" s="6" t="s">
        <v>231</v>
      </c>
      <c r="B18" s="7"/>
      <c r="C18" s="33" t="s">
        <v>586</v>
      </c>
      <c r="D18" s="45" t="s">
        <v>586</v>
      </c>
    </row>
    <row r="19" spans="1:4" ht="12.75">
      <c r="A19" s="6" t="s">
        <v>831</v>
      </c>
      <c r="B19" s="7"/>
      <c r="C19" s="33" t="s">
        <v>586</v>
      </c>
      <c r="D19" s="45" t="s">
        <v>586</v>
      </c>
    </row>
    <row r="20" spans="1:4" ht="15">
      <c r="A20" s="6" t="s">
        <v>832</v>
      </c>
      <c r="B20" s="7"/>
      <c r="C20" s="13">
        <v>10000</v>
      </c>
      <c r="D20" s="14">
        <v>10000</v>
      </c>
    </row>
    <row r="21" spans="1:4" ht="25.5">
      <c r="A21" s="6" t="s">
        <v>833</v>
      </c>
      <c r="B21" s="7"/>
      <c r="C21" s="33" t="s">
        <v>586</v>
      </c>
      <c r="D21" s="45" t="s">
        <v>586</v>
      </c>
    </row>
    <row r="22" spans="1:4" ht="11.25" customHeight="1">
      <c r="A22" s="6"/>
      <c r="B22" s="7"/>
      <c r="C22" s="19"/>
      <c r="D22" s="20"/>
    </row>
    <row r="23" spans="1:4" s="217" customFormat="1" ht="33" customHeight="1">
      <c r="A23" s="9" t="s">
        <v>424</v>
      </c>
      <c r="B23" s="10"/>
      <c r="C23" s="61"/>
      <c r="D23" s="62"/>
    </row>
    <row r="24" spans="1:4" ht="12.75">
      <c r="A24" s="6" t="s">
        <v>834</v>
      </c>
      <c r="B24" s="7"/>
      <c r="C24" s="33" t="s">
        <v>586</v>
      </c>
      <c r="D24" s="45" t="s">
        <v>586</v>
      </c>
    </row>
    <row r="25" spans="1:4" ht="15">
      <c r="A25" s="6" t="s">
        <v>425</v>
      </c>
      <c r="B25" s="7"/>
      <c r="C25" s="13">
        <v>4000</v>
      </c>
      <c r="D25" s="14">
        <v>4000</v>
      </c>
    </row>
    <row r="26" spans="1:4" ht="11.25" customHeight="1">
      <c r="A26" s="6"/>
      <c r="B26" s="7"/>
      <c r="C26" s="19"/>
      <c r="D26" s="20"/>
    </row>
    <row r="27" spans="1:4" s="217" customFormat="1" ht="33.75" customHeight="1">
      <c r="A27" s="9" t="s">
        <v>773</v>
      </c>
      <c r="B27" s="10"/>
      <c r="C27" s="61"/>
      <c r="D27" s="62"/>
    </row>
    <row r="28" spans="1:4" ht="12.75">
      <c r="A28" s="6" t="s">
        <v>698</v>
      </c>
      <c r="B28" s="7"/>
      <c r="C28" s="33" t="s">
        <v>586</v>
      </c>
      <c r="D28" s="45" t="s">
        <v>586</v>
      </c>
    </row>
    <row r="29" spans="1:4" ht="12.75">
      <c r="A29" s="6" t="s">
        <v>458</v>
      </c>
      <c r="B29" s="7"/>
      <c r="C29" s="33" t="s">
        <v>586</v>
      </c>
      <c r="D29" s="45" t="s">
        <v>586</v>
      </c>
    </row>
    <row r="30" spans="1:4" ht="12.75">
      <c r="A30" s="6" t="s">
        <v>807</v>
      </c>
      <c r="B30" s="7"/>
      <c r="C30" s="33" t="s">
        <v>586</v>
      </c>
      <c r="D30" s="45" t="s">
        <v>586</v>
      </c>
    </row>
    <row r="31" spans="1:4" ht="72">
      <c r="A31" s="6" t="s">
        <v>1002</v>
      </c>
      <c r="B31" s="183" t="s">
        <v>767</v>
      </c>
      <c r="C31" s="13">
        <v>10000</v>
      </c>
      <c r="D31" s="14">
        <v>10000</v>
      </c>
    </row>
    <row r="32" spans="1:4" ht="12.75">
      <c r="A32" s="6" t="s">
        <v>72</v>
      </c>
      <c r="B32" s="7"/>
      <c r="C32" s="33" t="s">
        <v>586</v>
      </c>
      <c r="D32" s="45" t="s">
        <v>586</v>
      </c>
    </row>
    <row r="33" spans="1:4" ht="41.25" customHeight="1">
      <c r="A33" s="6" t="s">
        <v>232</v>
      </c>
      <c r="B33" s="7"/>
      <c r="C33" s="13">
        <v>25000</v>
      </c>
      <c r="D33" s="14">
        <v>25000</v>
      </c>
    </row>
    <row r="34" spans="1:4" ht="41.25" customHeight="1">
      <c r="A34" s="6" t="s">
        <v>230</v>
      </c>
      <c r="B34" s="7"/>
      <c r="C34" s="13">
        <v>13000</v>
      </c>
      <c r="D34" s="14">
        <v>13000</v>
      </c>
    </row>
    <row r="35" spans="1:4" ht="51">
      <c r="A35" s="6" t="s">
        <v>886</v>
      </c>
      <c r="B35" s="63"/>
      <c r="C35" s="13">
        <v>42000</v>
      </c>
      <c r="D35" s="14">
        <v>42000</v>
      </c>
    </row>
    <row r="36" spans="1:4" ht="15">
      <c r="A36" s="6" t="s">
        <v>65</v>
      </c>
      <c r="B36" s="7"/>
      <c r="C36" s="13">
        <v>11000</v>
      </c>
      <c r="D36" s="14">
        <v>11000</v>
      </c>
    </row>
    <row r="37" spans="1:4" ht="15">
      <c r="A37" s="6" t="s">
        <v>101</v>
      </c>
      <c r="B37" s="64"/>
      <c r="C37" s="13">
        <v>2000</v>
      </c>
      <c r="D37" s="14">
        <v>2000</v>
      </c>
    </row>
    <row r="38" spans="1:4" ht="15">
      <c r="A38" s="6" t="s">
        <v>889</v>
      </c>
      <c r="B38" s="64"/>
      <c r="C38" s="13">
        <v>5000</v>
      </c>
      <c r="D38" s="14">
        <v>5000</v>
      </c>
    </row>
    <row r="39" spans="1:4" ht="11.25" customHeight="1">
      <c r="A39" s="6"/>
      <c r="B39" s="7"/>
      <c r="C39" s="19"/>
      <c r="D39" s="20"/>
    </row>
    <row r="40" spans="1:4" s="217" customFormat="1" ht="33.75" customHeight="1">
      <c r="A40" s="9" t="s">
        <v>733</v>
      </c>
      <c r="B40" s="10"/>
      <c r="C40" s="61"/>
      <c r="D40" s="62"/>
    </row>
    <row r="41" spans="1:4" ht="12.75">
      <c r="A41" s="6" t="s">
        <v>950</v>
      </c>
      <c r="B41" s="7"/>
      <c r="C41" s="33" t="s">
        <v>586</v>
      </c>
      <c r="D41" s="45" t="s">
        <v>586</v>
      </c>
    </row>
    <row r="42" spans="1:5" ht="38.25">
      <c r="A42" s="6" t="s">
        <v>808</v>
      </c>
      <c r="B42" s="7"/>
      <c r="C42" s="13">
        <v>9000</v>
      </c>
      <c r="D42" s="14">
        <v>9000</v>
      </c>
      <c r="E42" s="52"/>
    </row>
    <row r="43" spans="1:4" ht="25.5">
      <c r="A43" s="6" t="s">
        <v>809</v>
      </c>
      <c r="B43" s="7"/>
      <c r="C43" s="13">
        <v>2000</v>
      </c>
      <c r="D43" s="14">
        <v>2000</v>
      </c>
    </row>
    <row r="44" spans="1:5" ht="12.75">
      <c r="A44" s="6" t="s">
        <v>825</v>
      </c>
      <c r="B44" s="7"/>
      <c r="C44" s="33" t="s">
        <v>586</v>
      </c>
      <c r="D44" s="19" t="s">
        <v>587</v>
      </c>
      <c r="E44" s="52"/>
    </row>
    <row r="45" spans="1:5" ht="12.75">
      <c r="A45" s="6" t="s">
        <v>824</v>
      </c>
      <c r="B45" s="7"/>
      <c r="C45" s="19" t="s">
        <v>587</v>
      </c>
      <c r="D45" s="45" t="s">
        <v>586</v>
      </c>
      <c r="E45" s="52"/>
    </row>
    <row r="46" spans="1:4" ht="15">
      <c r="A46" s="6" t="s">
        <v>412</v>
      </c>
      <c r="B46" s="7"/>
      <c r="C46" s="13">
        <v>17000</v>
      </c>
      <c r="D46" s="14">
        <v>17000</v>
      </c>
    </row>
    <row r="47" spans="1:4" ht="15">
      <c r="A47" s="6" t="s">
        <v>810</v>
      </c>
      <c r="B47" s="7"/>
      <c r="C47" s="19" t="s">
        <v>587</v>
      </c>
      <c r="D47" s="14">
        <v>22000</v>
      </c>
    </row>
    <row r="48" spans="1:4" ht="24">
      <c r="A48" s="6" t="s">
        <v>766</v>
      </c>
      <c r="B48" s="7" t="s">
        <v>223</v>
      </c>
      <c r="C48" s="33" t="s">
        <v>586</v>
      </c>
      <c r="D48" s="45" t="s">
        <v>586</v>
      </c>
    </row>
    <row r="49" spans="1:4" ht="24">
      <c r="A49" s="6" t="s">
        <v>765</v>
      </c>
      <c r="B49" s="7" t="s">
        <v>891</v>
      </c>
      <c r="C49" s="33" t="s">
        <v>586</v>
      </c>
      <c r="D49" s="45" t="s">
        <v>586</v>
      </c>
    </row>
    <row r="50" spans="1:4" ht="26.25" thickBot="1">
      <c r="A50" s="11" t="s">
        <v>890</v>
      </c>
      <c r="B50" s="12"/>
      <c r="C50" s="21">
        <v>49000</v>
      </c>
      <c r="D50" s="22">
        <v>49000</v>
      </c>
    </row>
  </sheetData>
  <mergeCells count="7">
    <mergeCell ref="C4:D4"/>
    <mergeCell ref="A1:D1"/>
    <mergeCell ref="B5:B6"/>
    <mergeCell ref="B7:B8"/>
    <mergeCell ref="D5:D6"/>
    <mergeCell ref="C7:C8"/>
    <mergeCell ref="A2:D2"/>
  </mergeCells>
  <printOptions/>
  <pageMargins left="0.56" right="0.61" top="0.44" bottom="0.51" header="0.41" footer="0.5"/>
  <pageSetup fitToHeight="1" fitToWidth="1" horizontalDpi="600" verticalDpi="600" orientation="portrait" paperSize="9" scale="56" r:id="rId1"/>
</worksheet>
</file>

<file path=xl/worksheets/sheet10.xml><?xml version="1.0" encoding="utf-8"?>
<worksheet xmlns="http://schemas.openxmlformats.org/spreadsheetml/2006/main" xmlns:r="http://schemas.openxmlformats.org/officeDocument/2006/relationships">
  <sheetPr codeName="Sheet6"/>
  <dimension ref="A1:I122"/>
  <sheetViews>
    <sheetView zoomScale="70" zoomScaleNormal="70" workbookViewId="0" topLeftCell="A1">
      <pane xSplit="2" ySplit="9" topLeftCell="C99" activePane="bottomRight" state="frozen"/>
      <selection pane="topLeft" activeCell="A1" sqref="A1"/>
      <selection pane="topRight" activeCell="C1" sqref="C1"/>
      <selection pane="bottomLeft" activeCell="A9" sqref="A9"/>
      <selection pane="bottomRight" activeCell="I9" sqref="I9"/>
    </sheetView>
  </sheetViews>
  <sheetFormatPr defaultColWidth="8.875" defaultRowHeight="12.75"/>
  <cols>
    <col min="1" max="1" width="78.75390625" style="113" customWidth="1"/>
    <col min="2" max="2" width="11.125" style="113" customWidth="1"/>
    <col min="3" max="3" width="39.75390625" style="113" customWidth="1"/>
    <col min="4" max="5" width="19.75390625" style="113" customWidth="1"/>
    <col min="6" max="6" width="21.00390625" style="113" customWidth="1"/>
    <col min="7" max="7" width="20.75390625" style="113" customWidth="1"/>
    <col min="8" max="16384" width="8.875" style="113" customWidth="1"/>
  </cols>
  <sheetData>
    <row r="1" spans="1:7" ht="24" customHeight="1">
      <c r="A1" s="673" t="s">
        <v>165</v>
      </c>
      <c r="B1" s="673"/>
      <c r="C1" s="673"/>
      <c r="D1" s="673"/>
      <c r="E1" s="673"/>
      <c r="F1" s="673"/>
      <c r="G1" s="673"/>
    </row>
    <row r="2" spans="1:9" s="1" customFormat="1" ht="22.5" customHeight="1" thickBot="1">
      <c r="A2" s="642" t="s">
        <v>92</v>
      </c>
      <c r="B2" s="642"/>
      <c r="C2" s="642"/>
      <c r="D2" s="642"/>
      <c r="E2" s="642"/>
      <c r="F2" s="642"/>
      <c r="G2" s="642"/>
      <c r="H2" s="525"/>
      <c r="I2" s="525"/>
    </row>
    <row r="3" spans="1:7" s="1" customFormat="1" ht="71.25" customHeight="1">
      <c r="A3" s="632"/>
      <c r="B3" s="5"/>
      <c r="C3" s="163" t="s">
        <v>270</v>
      </c>
      <c r="D3" s="164" t="s">
        <v>236</v>
      </c>
      <c r="E3" s="164" t="s">
        <v>236</v>
      </c>
      <c r="F3" s="164" t="s">
        <v>271</v>
      </c>
      <c r="G3" s="165" t="s">
        <v>271</v>
      </c>
    </row>
    <row r="4" spans="1:7" s="1" customFormat="1" ht="29.25" customHeight="1">
      <c r="A4" s="191"/>
      <c r="B4" s="5"/>
      <c r="C4" s="167" t="s">
        <v>234</v>
      </c>
      <c r="D4" s="194" t="s">
        <v>745</v>
      </c>
      <c r="E4" s="644" t="s">
        <v>460</v>
      </c>
      <c r="F4" s="644"/>
      <c r="G4" s="116" t="s">
        <v>747</v>
      </c>
    </row>
    <row r="5" spans="1:7" s="1" customFormat="1" ht="29.25" customHeight="1">
      <c r="A5" s="44" t="s">
        <v>855</v>
      </c>
      <c r="B5" s="5"/>
      <c r="C5" s="658" t="s">
        <v>238</v>
      </c>
      <c r="D5" s="197"/>
      <c r="E5" s="197"/>
      <c r="F5" s="676" t="s">
        <v>587</v>
      </c>
      <c r="G5" s="678" t="s">
        <v>587</v>
      </c>
    </row>
    <row r="6" spans="1:7" s="1" customFormat="1" ht="18" customHeight="1">
      <c r="A6" s="166" t="s">
        <v>518</v>
      </c>
      <c r="B6" s="5"/>
      <c r="C6" s="648"/>
      <c r="D6" s="368">
        <f>(902000)+22000</f>
        <v>924000</v>
      </c>
      <c r="E6" s="368">
        <f>(934000)+22000</f>
        <v>956000</v>
      </c>
      <c r="F6" s="677"/>
      <c r="G6" s="679"/>
    </row>
    <row r="7" spans="1:7" s="1" customFormat="1" ht="27.75" customHeight="1">
      <c r="A7" s="166"/>
      <c r="B7" s="5"/>
      <c r="C7" s="647" t="s">
        <v>724</v>
      </c>
      <c r="D7" s="674" t="s">
        <v>587</v>
      </c>
      <c r="E7" s="674" t="s">
        <v>587</v>
      </c>
      <c r="F7" s="198"/>
      <c r="G7" s="279"/>
    </row>
    <row r="8" spans="1:7" s="1" customFormat="1" ht="20.25" customHeight="1" thickBot="1">
      <c r="A8" s="199"/>
      <c r="B8" s="218"/>
      <c r="C8" s="649"/>
      <c r="D8" s="675"/>
      <c r="E8" s="675"/>
      <c r="F8" s="503">
        <f>(1026500)+22000</f>
        <v>1048500</v>
      </c>
      <c r="G8" s="500">
        <f>(1143500)+22000</f>
        <v>1165500</v>
      </c>
    </row>
    <row r="9" spans="1:7" ht="36">
      <c r="A9" s="221" t="s">
        <v>749</v>
      </c>
      <c r="B9" s="222" t="s">
        <v>748</v>
      </c>
      <c r="C9" s="223" t="s">
        <v>235</v>
      </c>
      <c r="D9" s="224"/>
      <c r="E9" s="224"/>
      <c r="F9" s="224"/>
      <c r="G9" s="225"/>
    </row>
    <row r="10" spans="1:7" ht="18">
      <c r="A10" s="226" t="s">
        <v>585</v>
      </c>
      <c r="B10" s="227"/>
      <c r="C10" s="227"/>
      <c r="D10" s="228"/>
      <c r="E10" s="228"/>
      <c r="F10" s="228"/>
      <c r="G10" s="229"/>
    </row>
    <row r="11" spans="1:7" ht="9" customHeight="1">
      <c r="A11" s="68"/>
      <c r="B11" s="74"/>
      <c r="C11" s="74"/>
      <c r="D11" s="230"/>
      <c r="E11" s="230"/>
      <c r="F11" s="230"/>
      <c r="G11" s="231"/>
    </row>
    <row r="12" spans="1:7" ht="28.5">
      <c r="A12" s="129" t="s">
        <v>519</v>
      </c>
      <c r="B12" s="72"/>
      <c r="C12" s="72"/>
      <c r="D12" s="140" t="s">
        <v>586</v>
      </c>
      <c r="E12" s="140" t="s">
        <v>586</v>
      </c>
      <c r="F12" s="140" t="s">
        <v>586</v>
      </c>
      <c r="G12" s="141" t="s">
        <v>586</v>
      </c>
    </row>
    <row r="13" spans="1:7" ht="15" customHeight="1">
      <c r="A13" s="129" t="s">
        <v>193</v>
      </c>
      <c r="B13" s="72"/>
      <c r="C13" s="72"/>
      <c r="D13" s="140" t="s">
        <v>586</v>
      </c>
      <c r="E13" s="140" t="s">
        <v>586</v>
      </c>
      <c r="F13" s="140" t="s">
        <v>586</v>
      </c>
      <c r="G13" s="141" t="s">
        <v>586</v>
      </c>
    </row>
    <row r="14" spans="1:7" ht="28.5">
      <c r="A14" s="129" t="s">
        <v>520</v>
      </c>
      <c r="B14" s="72"/>
      <c r="C14" s="72"/>
      <c r="D14" s="140" t="s">
        <v>586</v>
      </c>
      <c r="E14" s="140" t="s">
        <v>586</v>
      </c>
      <c r="F14" s="140" t="s">
        <v>586</v>
      </c>
      <c r="G14" s="141" t="s">
        <v>586</v>
      </c>
    </row>
    <row r="15" spans="1:7" ht="23.25" customHeight="1">
      <c r="A15" s="129" t="s">
        <v>1059</v>
      </c>
      <c r="B15" s="72"/>
      <c r="C15" s="72"/>
      <c r="D15" s="140" t="s">
        <v>586</v>
      </c>
      <c r="E15" s="140" t="s">
        <v>586</v>
      </c>
      <c r="F15" s="140" t="s">
        <v>586</v>
      </c>
      <c r="G15" s="141" t="s">
        <v>586</v>
      </c>
    </row>
    <row r="16" spans="1:7" ht="14.25">
      <c r="A16" s="129" t="s">
        <v>835</v>
      </c>
      <c r="B16" s="72"/>
      <c r="C16" s="72"/>
      <c r="D16" s="140" t="s">
        <v>586</v>
      </c>
      <c r="E16" s="140" t="s">
        <v>586</v>
      </c>
      <c r="F16" s="140" t="s">
        <v>586</v>
      </c>
      <c r="G16" s="141" t="s">
        <v>586</v>
      </c>
    </row>
    <row r="17" spans="1:7" ht="18.75" customHeight="1">
      <c r="A17" s="129" t="s">
        <v>836</v>
      </c>
      <c r="B17" s="72"/>
      <c r="C17" s="72"/>
      <c r="D17" s="145" t="s">
        <v>587</v>
      </c>
      <c r="E17" s="145" t="s">
        <v>587</v>
      </c>
      <c r="F17" s="145" t="s">
        <v>587</v>
      </c>
      <c r="G17" s="141" t="s">
        <v>586</v>
      </c>
    </row>
    <row r="18" spans="1:7" ht="15.75">
      <c r="A18" s="68"/>
      <c r="B18" s="74"/>
      <c r="C18" s="74"/>
      <c r="D18" s="232"/>
      <c r="E18" s="232"/>
      <c r="F18" s="232"/>
      <c r="G18" s="233"/>
    </row>
    <row r="19" spans="1:7" ht="15.75">
      <c r="A19" s="68"/>
      <c r="B19" s="74"/>
      <c r="C19" s="74"/>
      <c r="D19" s="232"/>
      <c r="E19" s="232"/>
      <c r="F19" s="232"/>
      <c r="G19" s="233"/>
    </row>
    <row r="20" spans="1:7" ht="18">
      <c r="A20" s="135" t="s">
        <v>465</v>
      </c>
      <c r="B20" s="69"/>
      <c r="C20" s="69"/>
      <c r="D20" s="232"/>
      <c r="E20" s="232"/>
      <c r="F20" s="232"/>
      <c r="G20" s="233"/>
    </row>
    <row r="21" spans="1:7" ht="9.75" customHeight="1">
      <c r="A21" s="68"/>
      <c r="B21" s="74"/>
      <c r="C21" s="74"/>
      <c r="D21" s="232"/>
      <c r="E21" s="232"/>
      <c r="F21" s="232"/>
      <c r="G21" s="233"/>
    </row>
    <row r="22" spans="1:7" ht="17.25" customHeight="1">
      <c r="A22" s="129" t="s">
        <v>466</v>
      </c>
      <c r="B22" s="72"/>
      <c r="C22" s="72"/>
      <c r="D22" s="140" t="s">
        <v>586</v>
      </c>
      <c r="E22" s="140" t="s">
        <v>586</v>
      </c>
      <c r="F22" s="140" t="s">
        <v>586</v>
      </c>
      <c r="G22" s="141" t="s">
        <v>586</v>
      </c>
    </row>
    <row r="23" spans="1:7" ht="14.25">
      <c r="A23" s="129" t="s">
        <v>467</v>
      </c>
      <c r="B23" s="72"/>
      <c r="C23" s="72"/>
      <c r="D23" s="140" t="s">
        <v>586</v>
      </c>
      <c r="E23" s="140" t="s">
        <v>586</v>
      </c>
      <c r="F23" s="140" t="s">
        <v>586</v>
      </c>
      <c r="G23" s="141" t="s">
        <v>586</v>
      </c>
    </row>
    <row r="24" spans="1:7" ht="17.25" customHeight="1">
      <c r="A24" s="129" t="s">
        <v>483</v>
      </c>
      <c r="B24" s="72"/>
      <c r="C24" s="72"/>
      <c r="D24" s="140" t="s">
        <v>586</v>
      </c>
      <c r="E24" s="140" t="s">
        <v>586</v>
      </c>
      <c r="F24" s="140" t="s">
        <v>586</v>
      </c>
      <c r="G24" s="141" t="s">
        <v>586</v>
      </c>
    </row>
    <row r="25" spans="1:7" ht="28.5">
      <c r="A25" s="129" t="s">
        <v>469</v>
      </c>
      <c r="B25" s="72"/>
      <c r="C25" s="72"/>
      <c r="D25" s="140" t="s">
        <v>586</v>
      </c>
      <c r="E25" s="140" t="s">
        <v>586</v>
      </c>
      <c r="F25" s="140" t="s">
        <v>586</v>
      </c>
      <c r="G25" s="141" t="s">
        <v>586</v>
      </c>
    </row>
    <row r="26" spans="1:7" ht="21" customHeight="1">
      <c r="A26" s="129" t="s">
        <v>990</v>
      </c>
      <c r="B26" s="72"/>
      <c r="C26" s="72"/>
      <c r="D26" s="140" t="s">
        <v>586</v>
      </c>
      <c r="E26" s="140" t="s">
        <v>586</v>
      </c>
      <c r="F26" s="140" t="s">
        <v>586</v>
      </c>
      <c r="G26" s="141" t="s">
        <v>586</v>
      </c>
    </row>
    <row r="27" spans="1:7" ht="17.25" customHeight="1">
      <c r="A27" s="129" t="s">
        <v>991</v>
      </c>
      <c r="B27" s="72"/>
      <c r="C27" s="72"/>
      <c r="D27" s="140" t="s">
        <v>586</v>
      </c>
      <c r="E27" s="140" t="s">
        <v>586</v>
      </c>
      <c r="F27" s="140" t="s">
        <v>586</v>
      </c>
      <c r="G27" s="141" t="s">
        <v>586</v>
      </c>
    </row>
    <row r="28" spans="1:7" ht="17.25" customHeight="1">
      <c r="A28" s="129" t="s">
        <v>992</v>
      </c>
      <c r="B28" s="72"/>
      <c r="C28" s="72"/>
      <c r="D28" s="140" t="s">
        <v>586</v>
      </c>
      <c r="E28" s="140" t="s">
        <v>586</v>
      </c>
      <c r="F28" s="140" t="s">
        <v>586</v>
      </c>
      <c r="G28" s="141" t="s">
        <v>586</v>
      </c>
    </row>
    <row r="29" spans="1:7" ht="28.5">
      <c r="A29" s="129" t="s">
        <v>993</v>
      </c>
      <c r="B29" s="72"/>
      <c r="C29" s="72" t="s">
        <v>786</v>
      </c>
      <c r="D29" s="140" t="s">
        <v>586</v>
      </c>
      <c r="E29" s="140" t="s">
        <v>586</v>
      </c>
      <c r="F29" s="140" t="s">
        <v>586</v>
      </c>
      <c r="G29" s="141" t="s">
        <v>586</v>
      </c>
    </row>
    <row r="30" spans="1:7" ht="14.25">
      <c r="A30" s="129" t="s">
        <v>323</v>
      </c>
      <c r="B30" s="72"/>
      <c r="C30" s="72"/>
      <c r="D30" s="140" t="s">
        <v>586</v>
      </c>
      <c r="E30" s="140" t="s">
        <v>586</v>
      </c>
      <c r="F30" s="140" t="s">
        <v>586</v>
      </c>
      <c r="G30" s="141" t="s">
        <v>586</v>
      </c>
    </row>
    <row r="31" spans="1:7" ht="28.5">
      <c r="A31" s="129" t="s">
        <v>164</v>
      </c>
      <c r="B31" s="72" t="s">
        <v>166</v>
      </c>
      <c r="C31" s="72" t="s">
        <v>730</v>
      </c>
      <c r="D31" s="13">
        <v>4000</v>
      </c>
      <c r="E31" s="13">
        <v>4000</v>
      </c>
      <c r="F31" s="13">
        <v>4000</v>
      </c>
      <c r="G31" s="146" t="s">
        <v>587</v>
      </c>
    </row>
    <row r="32" spans="1:7" ht="14.25">
      <c r="A32" s="129" t="s">
        <v>1096</v>
      </c>
      <c r="B32" s="72"/>
      <c r="C32" s="72"/>
      <c r="D32" s="140" t="s">
        <v>586</v>
      </c>
      <c r="E32" s="140" t="s">
        <v>586</v>
      </c>
      <c r="F32" s="140" t="s">
        <v>586</v>
      </c>
      <c r="G32" s="141" t="s">
        <v>586</v>
      </c>
    </row>
    <row r="33" spans="1:7" ht="28.5">
      <c r="A33" s="129" t="s">
        <v>921</v>
      </c>
      <c r="B33" s="72" t="s">
        <v>615</v>
      </c>
      <c r="C33" s="72"/>
      <c r="D33" s="145" t="s">
        <v>587</v>
      </c>
      <c r="E33" s="13">
        <v>22000</v>
      </c>
      <c r="F33" s="13">
        <v>22000</v>
      </c>
      <c r="G33" s="146" t="s">
        <v>587</v>
      </c>
    </row>
    <row r="34" spans="1:7" ht="28.5">
      <c r="A34" s="129" t="s">
        <v>994</v>
      </c>
      <c r="B34" s="72" t="s">
        <v>615</v>
      </c>
      <c r="C34" s="72"/>
      <c r="D34" s="145" t="s">
        <v>587</v>
      </c>
      <c r="E34" s="145" t="s">
        <v>587</v>
      </c>
      <c r="F34" s="145" t="s">
        <v>587</v>
      </c>
      <c r="G34" s="14">
        <v>13000</v>
      </c>
    </row>
    <row r="35" spans="1:7" ht="28.5">
      <c r="A35" s="129" t="s">
        <v>523</v>
      </c>
      <c r="B35" s="72" t="s">
        <v>524</v>
      </c>
      <c r="C35" s="72"/>
      <c r="D35" s="145" t="s">
        <v>587</v>
      </c>
      <c r="E35" s="145" t="s">
        <v>587</v>
      </c>
      <c r="F35" s="145" t="s">
        <v>587</v>
      </c>
      <c r="G35" s="14">
        <v>22000</v>
      </c>
    </row>
    <row r="36" spans="1:7" ht="15.75">
      <c r="A36" s="68"/>
      <c r="B36" s="74"/>
      <c r="C36" s="74"/>
      <c r="D36" s="232"/>
      <c r="E36" s="232"/>
      <c r="F36" s="232"/>
      <c r="G36" s="233"/>
    </row>
    <row r="37" spans="1:7" ht="15.75">
      <c r="A37" s="68"/>
      <c r="B37" s="74"/>
      <c r="C37" s="74"/>
      <c r="D37" s="232"/>
      <c r="E37" s="232"/>
      <c r="F37" s="232"/>
      <c r="G37" s="233"/>
    </row>
    <row r="38" spans="1:7" ht="18">
      <c r="A38" s="135" t="s">
        <v>424</v>
      </c>
      <c r="B38" s="69"/>
      <c r="C38" s="69"/>
      <c r="D38" s="232"/>
      <c r="E38" s="232"/>
      <c r="F38" s="232"/>
      <c r="G38" s="233"/>
    </row>
    <row r="39" spans="1:7" ht="8.25" customHeight="1">
      <c r="A39" s="68"/>
      <c r="B39" s="74"/>
      <c r="C39" s="74"/>
      <c r="D39" s="232"/>
      <c r="E39" s="232"/>
      <c r="F39" s="232"/>
      <c r="G39" s="233"/>
    </row>
    <row r="40" spans="1:7" ht="15" customHeight="1">
      <c r="A40" s="129" t="s">
        <v>425</v>
      </c>
      <c r="B40" s="72"/>
      <c r="C40" s="72"/>
      <c r="D40" s="140" t="s">
        <v>586</v>
      </c>
      <c r="E40" s="140" t="s">
        <v>586</v>
      </c>
      <c r="F40" s="140" t="s">
        <v>586</v>
      </c>
      <c r="G40" s="141" t="s">
        <v>586</v>
      </c>
    </row>
    <row r="41" spans="1:7" ht="15" customHeight="1">
      <c r="A41" s="129" t="s">
        <v>426</v>
      </c>
      <c r="B41" s="72"/>
      <c r="C41" s="72"/>
      <c r="D41" s="140" t="s">
        <v>586</v>
      </c>
      <c r="E41" s="140" t="s">
        <v>586</v>
      </c>
      <c r="F41" s="140" t="s">
        <v>586</v>
      </c>
      <c r="G41" s="141" t="s">
        <v>586</v>
      </c>
    </row>
    <row r="42" spans="1:7" ht="14.25">
      <c r="A42" s="129" t="s">
        <v>428</v>
      </c>
      <c r="B42" s="72"/>
      <c r="C42" s="72"/>
      <c r="D42" s="140" t="s">
        <v>586</v>
      </c>
      <c r="E42" s="140" t="s">
        <v>586</v>
      </c>
      <c r="F42" s="140" t="s">
        <v>586</v>
      </c>
      <c r="G42" s="141" t="s">
        <v>586</v>
      </c>
    </row>
    <row r="43" spans="1:7" ht="15" customHeight="1">
      <c r="A43" s="129" t="s">
        <v>996</v>
      </c>
      <c r="B43" s="72"/>
      <c r="C43" s="72"/>
      <c r="D43" s="149" t="s">
        <v>587</v>
      </c>
      <c r="E43" s="149" t="s">
        <v>587</v>
      </c>
      <c r="F43" s="149" t="s">
        <v>587</v>
      </c>
      <c r="G43" s="141" t="s">
        <v>586</v>
      </c>
    </row>
    <row r="44" spans="1:7" ht="15" customHeight="1">
      <c r="A44" s="129" t="s">
        <v>999</v>
      </c>
      <c r="B44" s="72"/>
      <c r="C44" s="72"/>
      <c r="D44" s="145" t="s">
        <v>587</v>
      </c>
      <c r="E44" s="140" t="s">
        <v>586</v>
      </c>
      <c r="F44" s="140" t="s">
        <v>586</v>
      </c>
      <c r="G44" s="141" t="s">
        <v>586</v>
      </c>
    </row>
    <row r="45" spans="1:7" ht="18.75" customHeight="1">
      <c r="A45" s="129" t="s">
        <v>997</v>
      </c>
      <c r="B45" s="72"/>
      <c r="C45" s="72"/>
      <c r="D45" s="145" t="s">
        <v>587</v>
      </c>
      <c r="E45" s="145" t="s">
        <v>587</v>
      </c>
      <c r="F45" s="145" t="s">
        <v>587</v>
      </c>
      <c r="G45" s="141" t="s">
        <v>586</v>
      </c>
    </row>
    <row r="46" spans="1:7" ht="15" customHeight="1">
      <c r="A46" s="129" t="s">
        <v>167</v>
      </c>
      <c r="B46" s="72"/>
      <c r="C46" s="72"/>
      <c r="D46" s="145" t="s">
        <v>587</v>
      </c>
      <c r="E46" s="145" t="s">
        <v>587</v>
      </c>
      <c r="F46" s="145" t="s">
        <v>587</v>
      </c>
      <c r="G46" s="141" t="s">
        <v>586</v>
      </c>
    </row>
    <row r="47" spans="1:7" ht="14.25">
      <c r="A47" s="129" t="s">
        <v>998</v>
      </c>
      <c r="B47" s="72"/>
      <c r="C47" s="72"/>
      <c r="D47" s="149" t="s">
        <v>587</v>
      </c>
      <c r="E47" s="140" t="s">
        <v>586</v>
      </c>
      <c r="F47" s="140" t="s">
        <v>586</v>
      </c>
      <c r="G47" s="141" t="s">
        <v>586</v>
      </c>
    </row>
    <row r="48" spans="1:7" ht="15">
      <c r="A48" s="129" t="s">
        <v>463</v>
      </c>
      <c r="B48" s="72" t="s">
        <v>1000</v>
      </c>
      <c r="C48" s="72"/>
      <c r="D48" s="145" t="s">
        <v>587</v>
      </c>
      <c r="E48" s="13">
        <v>15000</v>
      </c>
      <c r="F48" s="13">
        <v>15000</v>
      </c>
      <c r="G48" s="141" t="s">
        <v>586</v>
      </c>
    </row>
    <row r="49" spans="1:7" ht="15">
      <c r="A49" s="129" t="s">
        <v>459</v>
      </c>
      <c r="B49" s="72" t="s">
        <v>427</v>
      </c>
      <c r="C49" s="72"/>
      <c r="D49" s="149" t="s">
        <v>587</v>
      </c>
      <c r="E49" s="149" t="s">
        <v>587</v>
      </c>
      <c r="F49" s="149" t="s">
        <v>587</v>
      </c>
      <c r="G49" s="14">
        <v>35000</v>
      </c>
    </row>
    <row r="50" spans="1:7" ht="15.75">
      <c r="A50" s="68"/>
      <c r="B50" s="74"/>
      <c r="C50" s="74"/>
      <c r="D50" s="232"/>
      <c r="E50" s="232"/>
      <c r="F50" s="232"/>
      <c r="G50" s="233"/>
    </row>
    <row r="51" spans="1:7" ht="18">
      <c r="A51" s="135" t="s">
        <v>429</v>
      </c>
      <c r="B51" s="69"/>
      <c r="C51" s="69"/>
      <c r="D51" s="232"/>
      <c r="E51" s="232"/>
      <c r="F51" s="232"/>
      <c r="G51" s="233"/>
    </row>
    <row r="52" spans="1:7" ht="8.25" customHeight="1">
      <c r="A52" s="68"/>
      <c r="B52" s="74"/>
      <c r="C52" s="74"/>
      <c r="D52" s="232"/>
      <c r="E52" s="232"/>
      <c r="F52" s="232"/>
      <c r="G52" s="233"/>
    </row>
    <row r="53" spans="1:7" ht="28.5">
      <c r="A53" s="129" t="s">
        <v>1001</v>
      </c>
      <c r="B53" s="72"/>
      <c r="C53" s="72"/>
      <c r="D53" s="140" t="s">
        <v>586</v>
      </c>
      <c r="E53" s="140" t="s">
        <v>586</v>
      </c>
      <c r="F53" s="140" t="s">
        <v>586</v>
      </c>
      <c r="G53" s="141" t="s">
        <v>586</v>
      </c>
    </row>
    <row r="54" spans="1:7" ht="28.5">
      <c r="A54" s="129" t="s">
        <v>322</v>
      </c>
      <c r="B54" s="72"/>
      <c r="C54" s="72"/>
      <c r="D54" s="140" t="s">
        <v>586</v>
      </c>
      <c r="E54" s="140" t="s">
        <v>586</v>
      </c>
      <c r="F54" s="140" t="s">
        <v>586</v>
      </c>
      <c r="G54" s="141" t="s">
        <v>586</v>
      </c>
    </row>
    <row r="55" spans="1:7" ht="18.75" customHeight="1">
      <c r="A55" s="129" t="s">
        <v>1002</v>
      </c>
      <c r="B55" s="72"/>
      <c r="C55" s="72"/>
      <c r="D55" s="140" t="s">
        <v>586</v>
      </c>
      <c r="E55" s="140" t="s">
        <v>586</v>
      </c>
      <c r="F55" s="140" t="s">
        <v>586</v>
      </c>
      <c r="G55" s="141" t="s">
        <v>586</v>
      </c>
    </row>
    <row r="56" spans="1:7" ht="18.75" customHeight="1">
      <c r="A56" s="129" t="s">
        <v>1003</v>
      </c>
      <c r="B56" s="72"/>
      <c r="C56" s="72"/>
      <c r="D56" s="140" t="s">
        <v>586</v>
      </c>
      <c r="E56" s="140" t="s">
        <v>586</v>
      </c>
      <c r="F56" s="140" t="s">
        <v>586</v>
      </c>
      <c r="G56" s="141" t="s">
        <v>586</v>
      </c>
    </row>
    <row r="57" spans="1:7" ht="17.25" customHeight="1">
      <c r="A57" s="129" t="s">
        <v>1006</v>
      </c>
      <c r="B57" s="72"/>
      <c r="C57" s="72"/>
      <c r="D57" s="140" t="s">
        <v>586</v>
      </c>
      <c r="E57" s="140" t="s">
        <v>586</v>
      </c>
      <c r="F57" s="140" t="s">
        <v>586</v>
      </c>
      <c r="G57" s="141" t="s">
        <v>586</v>
      </c>
    </row>
    <row r="58" spans="1:7" ht="15" customHeight="1">
      <c r="A58" s="129" t="s">
        <v>1007</v>
      </c>
      <c r="B58" s="72"/>
      <c r="C58" s="72"/>
      <c r="D58" s="140" t="s">
        <v>586</v>
      </c>
      <c r="E58" s="140" t="s">
        <v>586</v>
      </c>
      <c r="F58" s="140" t="s">
        <v>586</v>
      </c>
      <c r="G58" s="141" t="s">
        <v>586</v>
      </c>
    </row>
    <row r="59" spans="1:7" ht="15" customHeight="1">
      <c r="A59" s="129" t="s">
        <v>1005</v>
      </c>
      <c r="B59" s="72"/>
      <c r="C59" s="72"/>
      <c r="D59" s="145" t="s">
        <v>587</v>
      </c>
      <c r="E59" s="140" t="s">
        <v>586</v>
      </c>
      <c r="F59" s="140" t="s">
        <v>586</v>
      </c>
      <c r="G59" s="141" t="s">
        <v>586</v>
      </c>
    </row>
    <row r="60" spans="1:7" ht="15" customHeight="1">
      <c r="A60" s="129" t="s">
        <v>1008</v>
      </c>
      <c r="B60" s="72"/>
      <c r="C60" s="72"/>
      <c r="D60" s="145" t="s">
        <v>587</v>
      </c>
      <c r="E60" s="140" t="s">
        <v>586</v>
      </c>
      <c r="F60" s="140" t="s">
        <v>586</v>
      </c>
      <c r="G60" s="141" t="s">
        <v>586</v>
      </c>
    </row>
    <row r="61" spans="1:7" ht="15" customHeight="1">
      <c r="A61" s="129" t="s">
        <v>171</v>
      </c>
      <c r="B61" s="72" t="s">
        <v>170</v>
      </c>
      <c r="C61" s="72"/>
      <c r="D61" s="145" t="s">
        <v>587</v>
      </c>
      <c r="E61" s="13">
        <v>1000</v>
      </c>
      <c r="F61" s="13">
        <v>1000</v>
      </c>
      <c r="G61" s="141" t="s">
        <v>586</v>
      </c>
    </row>
    <row r="62" spans="1:7" ht="15">
      <c r="A62" s="129" t="s">
        <v>175</v>
      </c>
      <c r="B62" s="72" t="s">
        <v>174</v>
      </c>
      <c r="C62" s="72"/>
      <c r="D62" s="13">
        <v>8000</v>
      </c>
      <c r="E62" s="13">
        <v>8000</v>
      </c>
      <c r="F62" s="13">
        <v>8000</v>
      </c>
      <c r="G62" s="14">
        <v>8000</v>
      </c>
    </row>
    <row r="63" spans="1:7" ht="28.5">
      <c r="A63" s="129" t="s">
        <v>461</v>
      </c>
      <c r="B63" s="72"/>
      <c r="C63" s="72" t="s">
        <v>169</v>
      </c>
      <c r="D63" s="145" t="s">
        <v>587</v>
      </c>
      <c r="E63" s="145" t="s">
        <v>587</v>
      </c>
      <c r="F63" s="140" t="s">
        <v>586</v>
      </c>
      <c r="G63" s="141" t="s">
        <v>586</v>
      </c>
    </row>
    <row r="64" spans="1:7" ht="71.25">
      <c r="A64" s="129" t="s">
        <v>501</v>
      </c>
      <c r="B64" s="72" t="s">
        <v>1004</v>
      </c>
      <c r="C64" s="72" t="s">
        <v>168</v>
      </c>
      <c r="D64" s="145" t="s">
        <v>587</v>
      </c>
      <c r="E64" s="13">
        <v>39000</v>
      </c>
      <c r="F64" s="13">
        <v>39000</v>
      </c>
      <c r="G64" s="14">
        <v>39000</v>
      </c>
    </row>
    <row r="65" spans="1:7" ht="28.5">
      <c r="A65" s="129" t="s">
        <v>853</v>
      </c>
      <c r="B65" s="72" t="s">
        <v>563</v>
      </c>
      <c r="C65" s="72" t="s">
        <v>613</v>
      </c>
      <c r="D65" s="145" t="s">
        <v>587</v>
      </c>
      <c r="E65" s="13">
        <v>6000</v>
      </c>
      <c r="F65" s="13">
        <v>6000</v>
      </c>
      <c r="G65" s="141" t="s">
        <v>586</v>
      </c>
    </row>
    <row r="66" spans="1:7" ht="18">
      <c r="A66" s="71"/>
      <c r="B66" s="234"/>
      <c r="C66" s="234"/>
      <c r="D66" s="235"/>
      <c r="E66" s="235"/>
      <c r="F66" s="235"/>
      <c r="G66" s="236"/>
    </row>
    <row r="67" spans="1:7" ht="18">
      <c r="A67" s="135" t="s">
        <v>485</v>
      </c>
      <c r="B67" s="69"/>
      <c r="C67" s="69"/>
      <c r="D67" s="235"/>
      <c r="E67" s="235"/>
      <c r="F67" s="235"/>
      <c r="G67" s="236"/>
    </row>
    <row r="68" spans="1:7" ht="9" customHeight="1">
      <c r="A68" s="68"/>
      <c r="B68" s="74"/>
      <c r="C68" s="74"/>
      <c r="D68" s="235"/>
      <c r="E68" s="235"/>
      <c r="F68" s="235"/>
      <c r="G68" s="236"/>
    </row>
    <row r="69" spans="1:7" ht="14.25">
      <c r="A69" s="129" t="s">
        <v>257</v>
      </c>
      <c r="B69" s="72"/>
      <c r="C69" s="72"/>
      <c r="D69" s="140" t="s">
        <v>586</v>
      </c>
      <c r="E69" s="140" t="s">
        <v>586</v>
      </c>
      <c r="F69" s="140" t="s">
        <v>586</v>
      </c>
      <c r="G69" s="141" t="s">
        <v>586</v>
      </c>
    </row>
    <row r="70" spans="1:7" ht="14.25">
      <c r="A70" s="129" t="s">
        <v>1010</v>
      </c>
      <c r="B70" s="72"/>
      <c r="C70" s="72"/>
      <c r="D70" s="140" t="s">
        <v>586</v>
      </c>
      <c r="E70" s="140" t="s">
        <v>586</v>
      </c>
      <c r="F70" s="140" t="s">
        <v>586</v>
      </c>
      <c r="G70" s="146" t="s">
        <v>587</v>
      </c>
    </row>
    <row r="71" spans="1:7" ht="15" customHeight="1">
      <c r="A71" s="129" t="s">
        <v>487</v>
      </c>
      <c r="B71" s="72"/>
      <c r="C71" s="72"/>
      <c r="D71" s="145" t="s">
        <v>587</v>
      </c>
      <c r="E71" s="140" t="s">
        <v>586</v>
      </c>
      <c r="F71" s="140" t="s">
        <v>586</v>
      </c>
      <c r="G71" s="141" t="s">
        <v>586</v>
      </c>
    </row>
    <row r="72" spans="1:7" ht="99.75">
      <c r="A72" s="129" t="s">
        <v>78</v>
      </c>
      <c r="B72" s="72" t="s">
        <v>995</v>
      </c>
      <c r="C72" s="72"/>
      <c r="D72" s="13">
        <v>31000</v>
      </c>
      <c r="E72" s="13">
        <v>31000</v>
      </c>
      <c r="F72" s="13">
        <v>31000</v>
      </c>
      <c r="G72" s="141" t="s">
        <v>586</v>
      </c>
    </row>
    <row r="73" spans="1:7" ht="15" customHeight="1">
      <c r="A73" s="129" t="s">
        <v>65</v>
      </c>
      <c r="B73" s="72" t="s">
        <v>66</v>
      </c>
      <c r="C73" s="72"/>
      <c r="D73" s="145" t="s">
        <v>587</v>
      </c>
      <c r="E73" s="13">
        <v>11000</v>
      </c>
      <c r="F73" s="13">
        <v>11000</v>
      </c>
      <c r="G73" s="141" t="s">
        <v>586</v>
      </c>
    </row>
    <row r="74" spans="1:7" ht="28.5">
      <c r="A74" s="129" t="s">
        <v>224</v>
      </c>
      <c r="B74" s="72" t="s">
        <v>258</v>
      </c>
      <c r="C74" s="72"/>
      <c r="D74" s="145" t="s">
        <v>587</v>
      </c>
      <c r="E74" s="145" t="s">
        <v>587</v>
      </c>
      <c r="F74" s="149" t="s">
        <v>587</v>
      </c>
      <c r="G74" s="14">
        <v>11000</v>
      </c>
    </row>
    <row r="75" spans="1:7" ht="18">
      <c r="A75" s="71"/>
      <c r="B75" s="234"/>
      <c r="C75" s="234"/>
      <c r="D75" s="232"/>
      <c r="E75" s="232"/>
      <c r="F75" s="235"/>
      <c r="G75" s="236"/>
    </row>
    <row r="76" spans="1:7" ht="18">
      <c r="A76" s="135" t="s">
        <v>259</v>
      </c>
      <c r="B76" s="69"/>
      <c r="C76" s="69"/>
      <c r="D76" s="232"/>
      <c r="E76" s="232"/>
      <c r="F76" s="235"/>
      <c r="G76" s="236"/>
    </row>
    <row r="77" spans="1:7" ht="9" customHeight="1">
      <c r="A77" s="68"/>
      <c r="B77" s="74"/>
      <c r="C77" s="74"/>
      <c r="D77" s="232"/>
      <c r="E77" s="232"/>
      <c r="F77" s="235"/>
      <c r="G77" s="236"/>
    </row>
    <row r="78" spans="1:7" ht="30.75" customHeight="1">
      <c r="A78" s="129" t="s">
        <v>260</v>
      </c>
      <c r="B78" s="72"/>
      <c r="C78" s="72"/>
      <c r="D78" s="140" t="s">
        <v>586</v>
      </c>
      <c r="E78" s="140" t="s">
        <v>586</v>
      </c>
      <c r="F78" s="140" t="s">
        <v>586</v>
      </c>
      <c r="G78" s="141" t="s">
        <v>586</v>
      </c>
    </row>
    <row r="79" spans="1:7" ht="14.25">
      <c r="A79" s="129" t="s">
        <v>731</v>
      </c>
      <c r="B79" s="72"/>
      <c r="C79" s="72"/>
      <c r="D79" s="140" t="s">
        <v>586</v>
      </c>
      <c r="E79" s="140" t="s">
        <v>586</v>
      </c>
      <c r="F79" s="140" t="s">
        <v>586</v>
      </c>
      <c r="G79" s="141" t="s">
        <v>586</v>
      </c>
    </row>
    <row r="80" spans="1:7" ht="28.5">
      <c r="A80" s="129" t="s">
        <v>710</v>
      </c>
      <c r="B80" s="72" t="s">
        <v>261</v>
      </c>
      <c r="C80" s="72"/>
      <c r="D80" s="13">
        <v>9000</v>
      </c>
      <c r="E80" s="13">
        <v>9000</v>
      </c>
      <c r="F80" s="13">
        <v>9000</v>
      </c>
      <c r="G80" s="141" t="s">
        <v>586</v>
      </c>
    </row>
    <row r="81" spans="1:7" ht="28.5">
      <c r="A81" s="129" t="s">
        <v>173</v>
      </c>
      <c r="B81" s="72" t="s">
        <v>172</v>
      </c>
      <c r="C81" s="72"/>
      <c r="D81" s="13">
        <v>11000</v>
      </c>
      <c r="E81" s="13">
        <v>11000</v>
      </c>
      <c r="F81" s="13">
        <v>11000</v>
      </c>
      <c r="G81" s="141" t="s">
        <v>586</v>
      </c>
    </row>
    <row r="82" spans="1:7" ht="42.75">
      <c r="A82" s="129" t="s">
        <v>502</v>
      </c>
      <c r="B82" s="72" t="s">
        <v>728</v>
      </c>
      <c r="C82" s="72"/>
      <c r="D82" s="145" t="s">
        <v>587</v>
      </c>
      <c r="E82" s="13">
        <v>16000</v>
      </c>
      <c r="F82" s="13">
        <v>16000</v>
      </c>
      <c r="G82" s="141" t="s">
        <v>586</v>
      </c>
    </row>
    <row r="83" spans="1:7" ht="15">
      <c r="A83" s="129" t="s">
        <v>877</v>
      </c>
      <c r="B83" s="72" t="s">
        <v>726</v>
      </c>
      <c r="C83" s="72"/>
      <c r="D83" s="145" t="s">
        <v>587</v>
      </c>
      <c r="E83" s="13">
        <v>2000</v>
      </c>
      <c r="F83" s="13">
        <v>2000</v>
      </c>
      <c r="G83" s="141" t="s">
        <v>586</v>
      </c>
    </row>
    <row r="84" spans="1:7" ht="18.75" customHeight="1">
      <c r="A84" s="129" t="s">
        <v>262</v>
      </c>
      <c r="B84" s="72" t="s">
        <v>876</v>
      </c>
      <c r="C84" s="72"/>
      <c r="D84" s="145" t="s">
        <v>587</v>
      </c>
      <c r="E84" s="13">
        <v>7000</v>
      </c>
      <c r="F84" s="13">
        <v>7000</v>
      </c>
      <c r="G84" s="141" t="s">
        <v>586</v>
      </c>
    </row>
    <row r="85" spans="1:7" ht="15.75" customHeight="1">
      <c r="A85" s="129" t="s">
        <v>247</v>
      </c>
      <c r="B85" s="72" t="s">
        <v>248</v>
      </c>
      <c r="C85" s="72"/>
      <c r="D85" s="145" t="s">
        <v>587</v>
      </c>
      <c r="E85" s="13">
        <v>15000</v>
      </c>
      <c r="F85" s="13">
        <v>15000</v>
      </c>
      <c r="G85" s="14">
        <v>15000</v>
      </c>
    </row>
    <row r="86" spans="1:7" ht="15">
      <c r="A86" s="129" t="s">
        <v>387</v>
      </c>
      <c r="B86" s="72" t="s">
        <v>554</v>
      </c>
      <c r="C86" s="72"/>
      <c r="D86" s="145" t="s">
        <v>587</v>
      </c>
      <c r="E86" s="13">
        <v>35000</v>
      </c>
      <c r="F86" s="13">
        <v>35000</v>
      </c>
      <c r="G86" s="14">
        <v>35000</v>
      </c>
    </row>
    <row r="87" spans="1:7" ht="15">
      <c r="A87" s="133"/>
      <c r="B87" s="134"/>
      <c r="C87" s="134"/>
      <c r="D87" s="145"/>
      <c r="E87" s="145"/>
      <c r="F87" s="145"/>
      <c r="G87" s="146"/>
    </row>
    <row r="88" spans="1:7" ht="15.75">
      <c r="A88" s="68"/>
      <c r="B88" s="74"/>
      <c r="C88" s="74"/>
      <c r="D88" s="232"/>
      <c r="E88" s="232"/>
      <c r="F88" s="232"/>
      <c r="G88" s="233"/>
    </row>
    <row r="89" spans="1:7" ht="18">
      <c r="A89" s="135" t="s">
        <v>249</v>
      </c>
      <c r="B89" s="69"/>
      <c r="C89" s="69"/>
      <c r="D89" s="232"/>
      <c r="E89" s="232"/>
      <c r="F89" s="232"/>
      <c r="G89" s="233"/>
    </row>
    <row r="90" spans="1:7" ht="9" customHeight="1">
      <c r="A90" s="68"/>
      <c r="B90" s="74"/>
      <c r="C90" s="74"/>
      <c r="D90" s="232"/>
      <c r="E90" s="232"/>
      <c r="F90" s="232"/>
      <c r="G90" s="233"/>
    </row>
    <row r="91" spans="1:7" ht="23.25" customHeight="1">
      <c r="A91" s="129" t="s">
        <v>250</v>
      </c>
      <c r="B91" s="72"/>
      <c r="C91" s="72"/>
      <c r="D91" s="140" t="s">
        <v>586</v>
      </c>
      <c r="E91" s="145" t="s">
        <v>587</v>
      </c>
      <c r="F91" s="145" t="s">
        <v>587</v>
      </c>
      <c r="G91" s="146" t="s">
        <v>587</v>
      </c>
    </row>
    <row r="92" spans="1:7" ht="42.75">
      <c r="A92" s="129" t="s">
        <v>251</v>
      </c>
      <c r="B92" s="72" t="s">
        <v>252</v>
      </c>
      <c r="C92" s="72"/>
      <c r="D92" s="13">
        <v>15000</v>
      </c>
      <c r="E92" s="140" t="s">
        <v>586</v>
      </c>
      <c r="F92" s="140" t="s">
        <v>586</v>
      </c>
      <c r="G92" s="141" t="s">
        <v>586</v>
      </c>
    </row>
    <row r="93" spans="1:7" ht="57">
      <c r="A93" s="129" t="s">
        <v>695</v>
      </c>
      <c r="B93" s="72" t="s">
        <v>253</v>
      </c>
      <c r="C93" s="72"/>
      <c r="D93" s="145" t="s">
        <v>587</v>
      </c>
      <c r="E93" s="13">
        <v>35000</v>
      </c>
      <c r="F93" s="13">
        <v>35000</v>
      </c>
      <c r="G93" s="14">
        <v>23000</v>
      </c>
    </row>
    <row r="94" spans="1:7" ht="15">
      <c r="A94" s="129" t="s">
        <v>385</v>
      </c>
      <c r="B94" s="72" t="s">
        <v>63</v>
      </c>
      <c r="C94" s="426" t="s">
        <v>814</v>
      </c>
      <c r="D94" s="145" t="s">
        <v>587</v>
      </c>
      <c r="E94" s="13">
        <v>36000</v>
      </c>
      <c r="F94" s="13">
        <v>36000</v>
      </c>
      <c r="G94" s="146" t="s">
        <v>587</v>
      </c>
    </row>
    <row r="95" spans="1:7" ht="15">
      <c r="A95" s="129" t="s">
        <v>420</v>
      </c>
      <c r="B95" s="72" t="s">
        <v>63</v>
      </c>
      <c r="C95" s="426" t="s">
        <v>814</v>
      </c>
      <c r="D95" s="145" t="s">
        <v>587</v>
      </c>
      <c r="E95" s="145" t="s">
        <v>587</v>
      </c>
      <c r="F95" s="145" t="s">
        <v>587</v>
      </c>
      <c r="G95" s="14">
        <v>14000</v>
      </c>
    </row>
    <row r="96" spans="1:7" ht="57">
      <c r="A96" s="129" t="s">
        <v>783</v>
      </c>
      <c r="B96" s="72" t="s">
        <v>925</v>
      </c>
      <c r="C96" s="426" t="s">
        <v>815</v>
      </c>
      <c r="D96" s="13">
        <v>15000</v>
      </c>
      <c r="E96" s="13">
        <v>15000</v>
      </c>
      <c r="F96" s="13">
        <v>15000</v>
      </c>
      <c r="G96" s="14">
        <v>15000</v>
      </c>
    </row>
    <row r="97" spans="1:7" ht="71.25">
      <c r="A97" s="129" t="s">
        <v>384</v>
      </c>
      <c r="B97" s="72" t="s">
        <v>110</v>
      </c>
      <c r="C97" s="72"/>
      <c r="D97" s="145" t="s">
        <v>587</v>
      </c>
      <c r="E97" s="145" t="s">
        <v>587</v>
      </c>
      <c r="F97" s="145" t="s">
        <v>587</v>
      </c>
      <c r="G97" s="14">
        <v>100000</v>
      </c>
    </row>
    <row r="98" spans="1:7" ht="34.5" customHeight="1">
      <c r="A98" s="129" t="s">
        <v>948</v>
      </c>
      <c r="B98" s="72" t="s">
        <v>949</v>
      </c>
      <c r="C98" s="72"/>
      <c r="D98" s="145" t="s">
        <v>587</v>
      </c>
      <c r="E98" s="145" t="s">
        <v>587</v>
      </c>
      <c r="F98" s="145" t="s">
        <v>587</v>
      </c>
      <c r="G98" s="14">
        <v>64000</v>
      </c>
    </row>
    <row r="99" spans="1:7" ht="15.75">
      <c r="A99" s="68"/>
      <c r="B99" s="74"/>
      <c r="C99" s="74"/>
      <c r="D99" s="232"/>
      <c r="E99" s="232"/>
      <c r="F99" s="232"/>
      <c r="G99" s="233"/>
    </row>
    <row r="100" spans="1:7" ht="15.75">
      <c r="A100" s="68"/>
      <c r="B100" s="74"/>
      <c r="C100" s="74"/>
      <c r="D100" s="232"/>
      <c r="E100" s="232"/>
      <c r="F100" s="232"/>
      <c r="G100" s="233"/>
    </row>
    <row r="101" spans="1:7" ht="18">
      <c r="A101" s="135" t="s">
        <v>733</v>
      </c>
      <c r="B101" s="69"/>
      <c r="C101" s="69"/>
      <c r="D101" s="232"/>
      <c r="E101" s="232"/>
      <c r="F101" s="232"/>
      <c r="G101" s="233"/>
    </row>
    <row r="102" spans="1:7" ht="9" customHeight="1">
      <c r="A102" s="68"/>
      <c r="B102" s="74"/>
      <c r="C102" s="74"/>
      <c r="D102" s="232"/>
      <c r="E102" s="232"/>
      <c r="F102" s="232"/>
      <c r="G102" s="233"/>
    </row>
    <row r="103" spans="1:7" ht="14.25">
      <c r="A103" s="129" t="s">
        <v>950</v>
      </c>
      <c r="B103" s="72"/>
      <c r="C103" s="72"/>
      <c r="D103" s="140" t="s">
        <v>586</v>
      </c>
      <c r="E103" s="140" t="s">
        <v>586</v>
      </c>
      <c r="F103" s="140" t="s">
        <v>586</v>
      </c>
      <c r="G103" s="141" t="s">
        <v>586</v>
      </c>
    </row>
    <row r="104" spans="1:7" ht="71.25">
      <c r="A104" s="129" t="s">
        <v>435</v>
      </c>
      <c r="B104" s="527" t="s">
        <v>1048</v>
      </c>
      <c r="C104" s="72"/>
      <c r="D104" s="13">
        <v>13000</v>
      </c>
      <c r="E104" s="13">
        <v>13000</v>
      </c>
      <c r="F104" s="13">
        <v>13000</v>
      </c>
      <c r="G104" s="14">
        <v>13000</v>
      </c>
    </row>
    <row r="105" spans="1:7" ht="28.5">
      <c r="A105" s="129" t="s">
        <v>68</v>
      </c>
      <c r="B105" s="72"/>
      <c r="C105" s="72"/>
      <c r="D105" s="140" t="s">
        <v>586</v>
      </c>
      <c r="E105" s="140" t="s">
        <v>586</v>
      </c>
      <c r="F105" s="140" t="s">
        <v>586</v>
      </c>
      <c r="G105" s="141" t="s">
        <v>586</v>
      </c>
    </row>
    <row r="106" spans="1:7" ht="14.25">
      <c r="A106" s="129" t="s">
        <v>359</v>
      </c>
      <c r="B106" s="72"/>
      <c r="C106" s="72"/>
      <c r="D106" s="145" t="s">
        <v>587</v>
      </c>
      <c r="E106" s="145" t="s">
        <v>587</v>
      </c>
      <c r="F106" s="145" t="s">
        <v>587</v>
      </c>
      <c r="G106" s="141" t="s">
        <v>586</v>
      </c>
    </row>
    <row r="107" spans="1:7" ht="31.5" customHeight="1">
      <c r="A107" s="129" t="s">
        <v>801</v>
      </c>
      <c r="B107" s="72"/>
      <c r="C107" s="72"/>
      <c r="D107" s="145" t="s">
        <v>587</v>
      </c>
      <c r="E107" s="145" t="s">
        <v>587</v>
      </c>
      <c r="F107" s="145" t="s">
        <v>587</v>
      </c>
      <c r="G107" s="141" t="s">
        <v>586</v>
      </c>
    </row>
    <row r="108" spans="1:7" ht="15" customHeight="1">
      <c r="A108" s="129" t="s">
        <v>360</v>
      </c>
      <c r="B108" s="72"/>
      <c r="C108" s="72"/>
      <c r="D108" s="140" t="s">
        <v>586</v>
      </c>
      <c r="E108" s="145" t="s">
        <v>587</v>
      </c>
      <c r="F108" s="145" t="s">
        <v>587</v>
      </c>
      <c r="G108" s="146" t="s">
        <v>587</v>
      </c>
    </row>
    <row r="109" spans="1:7" ht="15" customHeight="1">
      <c r="A109" s="129" t="s">
        <v>1082</v>
      </c>
      <c r="B109" s="72"/>
      <c r="C109" s="72"/>
      <c r="D109" s="145" t="s">
        <v>587</v>
      </c>
      <c r="E109" s="140" t="s">
        <v>586</v>
      </c>
      <c r="F109" s="140" t="s">
        <v>586</v>
      </c>
      <c r="G109" s="146" t="s">
        <v>587</v>
      </c>
    </row>
    <row r="110" spans="1:7" ht="15" customHeight="1">
      <c r="A110" s="129" t="s">
        <v>176</v>
      </c>
      <c r="B110" s="72" t="s">
        <v>738</v>
      </c>
      <c r="C110" s="72"/>
      <c r="D110" s="145" t="s">
        <v>587</v>
      </c>
      <c r="E110" s="13">
        <v>24000</v>
      </c>
      <c r="F110" s="13">
        <v>24000</v>
      </c>
      <c r="G110" s="141" t="s">
        <v>586</v>
      </c>
    </row>
    <row r="111" spans="1:7" ht="15" customHeight="1">
      <c r="A111" s="129" t="s">
        <v>177</v>
      </c>
      <c r="B111" s="72" t="s">
        <v>740</v>
      </c>
      <c r="C111" s="72"/>
      <c r="D111" s="145" t="s">
        <v>587</v>
      </c>
      <c r="E111" s="13">
        <v>31000</v>
      </c>
      <c r="F111" s="13">
        <v>31000</v>
      </c>
      <c r="G111" s="14">
        <v>17000</v>
      </c>
    </row>
    <row r="112" spans="1:7" ht="15" customHeight="1">
      <c r="A112" s="129" t="s">
        <v>714</v>
      </c>
      <c r="B112" s="72" t="s">
        <v>715</v>
      </c>
      <c r="C112" s="72"/>
      <c r="D112" s="145" t="s">
        <v>587</v>
      </c>
      <c r="E112" s="145" t="s">
        <v>587</v>
      </c>
      <c r="F112" s="145" t="s">
        <v>587</v>
      </c>
      <c r="G112" s="14">
        <v>26000</v>
      </c>
    </row>
    <row r="113" spans="1:7" ht="14.25">
      <c r="A113" s="237" t="s">
        <v>716</v>
      </c>
      <c r="B113" s="77"/>
      <c r="C113" s="77"/>
      <c r="D113" s="145" t="s">
        <v>587</v>
      </c>
      <c r="E113" s="88" t="s">
        <v>725</v>
      </c>
      <c r="F113" s="88" t="s">
        <v>725</v>
      </c>
      <c r="G113" s="141" t="s">
        <v>586</v>
      </c>
    </row>
    <row r="114" spans="1:7" ht="15" customHeight="1">
      <c r="A114" s="237" t="s">
        <v>717</v>
      </c>
      <c r="B114" s="77"/>
      <c r="C114" s="77"/>
      <c r="D114" s="145" t="s">
        <v>587</v>
      </c>
      <c r="E114" s="145" t="s">
        <v>587</v>
      </c>
      <c r="F114" s="145" t="s">
        <v>587</v>
      </c>
      <c r="G114" s="141" t="s">
        <v>586</v>
      </c>
    </row>
    <row r="115" spans="1:7" ht="15" customHeight="1">
      <c r="A115" s="237" t="s">
        <v>718</v>
      </c>
      <c r="B115" s="77"/>
      <c r="C115" s="77"/>
      <c r="D115" s="145" t="s">
        <v>587</v>
      </c>
      <c r="E115" s="145" t="s">
        <v>587</v>
      </c>
      <c r="F115" s="145" t="s">
        <v>587</v>
      </c>
      <c r="G115" s="141" t="s">
        <v>586</v>
      </c>
    </row>
    <row r="116" spans="1:7" ht="14.25">
      <c r="A116" s="129" t="s">
        <v>719</v>
      </c>
      <c r="B116" s="72" t="s">
        <v>847</v>
      </c>
      <c r="C116" s="72"/>
      <c r="D116" s="140" t="s">
        <v>586</v>
      </c>
      <c r="E116" s="145" t="s">
        <v>587</v>
      </c>
      <c r="F116" s="145" t="s">
        <v>587</v>
      </c>
      <c r="G116" s="146" t="s">
        <v>587</v>
      </c>
    </row>
    <row r="117" spans="1:7" ht="28.5">
      <c r="A117" s="129" t="s">
        <v>848</v>
      </c>
      <c r="B117" s="72" t="s">
        <v>849</v>
      </c>
      <c r="C117" s="72"/>
      <c r="D117" s="145" t="s">
        <v>587</v>
      </c>
      <c r="E117" s="140" t="s">
        <v>586</v>
      </c>
      <c r="F117" s="140" t="s">
        <v>586</v>
      </c>
      <c r="G117" s="146" t="s">
        <v>587</v>
      </c>
    </row>
    <row r="118" spans="1:7" ht="28.5">
      <c r="A118" s="237" t="s">
        <v>850</v>
      </c>
      <c r="B118" s="77" t="s">
        <v>851</v>
      </c>
      <c r="C118" s="77"/>
      <c r="D118" s="145" t="s">
        <v>587</v>
      </c>
      <c r="E118" s="145" t="s">
        <v>587</v>
      </c>
      <c r="F118" s="145" t="s">
        <v>587</v>
      </c>
      <c r="G118" s="141" t="s">
        <v>586</v>
      </c>
    </row>
    <row r="119" spans="1:7" ht="42.75">
      <c r="A119" s="237" t="s">
        <v>963</v>
      </c>
      <c r="B119" s="72" t="s">
        <v>720</v>
      </c>
      <c r="C119" s="72"/>
      <c r="D119" s="145" t="s">
        <v>587</v>
      </c>
      <c r="E119" s="13">
        <v>89000</v>
      </c>
      <c r="F119" s="13">
        <v>89000</v>
      </c>
      <c r="G119" s="146" t="s">
        <v>587</v>
      </c>
    </row>
    <row r="120" spans="1:7" ht="28.5">
      <c r="A120" s="237" t="s">
        <v>708</v>
      </c>
      <c r="B120" s="72" t="s">
        <v>720</v>
      </c>
      <c r="C120" s="72"/>
      <c r="D120" s="145" t="s">
        <v>587</v>
      </c>
      <c r="E120" s="145" t="s">
        <v>587</v>
      </c>
      <c r="F120" s="145" t="s">
        <v>587</v>
      </c>
      <c r="G120" s="14">
        <v>58000</v>
      </c>
    </row>
    <row r="121" spans="1:7" ht="42.75">
      <c r="A121" s="237" t="s">
        <v>875</v>
      </c>
      <c r="B121" s="77" t="s">
        <v>721</v>
      </c>
      <c r="C121" s="77"/>
      <c r="D121" s="145" t="s">
        <v>587</v>
      </c>
      <c r="E121" s="145" t="s">
        <v>587</v>
      </c>
      <c r="F121" s="145" t="s">
        <v>587</v>
      </c>
      <c r="G121" s="14">
        <v>109000</v>
      </c>
    </row>
    <row r="122" spans="1:7" ht="29.25" thickBot="1">
      <c r="A122" s="238" t="s">
        <v>722</v>
      </c>
      <c r="B122" s="239" t="s">
        <v>723</v>
      </c>
      <c r="C122" s="239"/>
      <c r="D122" s="240" t="s">
        <v>587</v>
      </c>
      <c r="E122" s="240" t="s">
        <v>587</v>
      </c>
      <c r="F122" s="240" t="s">
        <v>587</v>
      </c>
      <c r="G122" s="22">
        <v>198000</v>
      </c>
    </row>
  </sheetData>
  <mergeCells count="9">
    <mergeCell ref="E4:F4"/>
    <mergeCell ref="A1:G1"/>
    <mergeCell ref="C5:C6"/>
    <mergeCell ref="C7:C8"/>
    <mergeCell ref="D7:D8"/>
    <mergeCell ref="E7:E8"/>
    <mergeCell ref="F5:F6"/>
    <mergeCell ref="G5:G6"/>
    <mergeCell ref="A2:G2"/>
  </mergeCells>
  <printOptions/>
  <pageMargins left="0.4330708661417323" right="0.4724409448818898" top="0.2755905511811024" bottom="0.31496062992125984" header="0.5118110236220472" footer="0.5118110236220472"/>
  <pageSetup horizontalDpi="600" verticalDpi="600" orientation="portrait" paperSize="9" scale="43" r:id="rId1"/>
  <rowBreaks count="2" manualBreakCount="2">
    <brk id="74" max="7" man="1"/>
    <brk id="151" max="6" man="1"/>
  </rowBreaks>
</worksheet>
</file>

<file path=xl/worksheets/sheet11.xml><?xml version="1.0" encoding="utf-8"?>
<worksheet xmlns="http://schemas.openxmlformats.org/spreadsheetml/2006/main" xmlns:r="http://schemas.openxmlformats.org/officeDocument/2006/relationships">
  <sheetPr codeName="Sheet30"/>
  <dimension ref="A1:I113"/>
  <sheetViews>
    <sheetView zoomScale="70" zoomScaleNormal="70" workbookViewId="0" topLeftCell="A1">
      <pane xSplit="2" ySplit="9" topLeftCell="C10" activePane="bottomRight" state="frozen"/>
      <selection pane="topLeft" activeCell="A1" sqref="A1"/>
      <selection pane="topRight" activeCell="C1" sqref="C1"/>
      <selection pane="bottomLeft" activeCell="A9" sqref="A9"/>
      <selection pane="bottomRight" activeCell="H9" sqref="H9"/>
    </sheetView>
  </sheetViews>
  <sheetFormatPr defaultColWidth="8.875" defaultRowHeight="12.75"/>
  <cols>
    <col min="1" max="1" width="75.75390625" style="113" customWidth="1"/>
    <col min="2" max="2" width="11.125" style="113" customWidth="1"/>
    <col min="3" max="3" width="39.75390625" style="113" customWidth="1"/>
    <col min="4" max="4" width="19.75390625" style="113" customWidth="1"/>
    <col min="5" max="5" width="21.00390625" style="113" customWidth="1"/>
    <col min="6" max="6" width="20.75390625" style="113" customWidth="1"/>
    <col min="7" max="16384" width="8.875" style="113" customWidth="1"/>
  </cols>
  <sheetData>
    <row r="1" spans="1:6" ht="24" customHeight="1">
      <c r="A1" s="673" t="s">
        <v>165</v>
      </c>
      <c r="B1" s="673"/>
      <c r="C1" s="673"/>
      <c r="D1" s="673"/>
      <c r="E1" s="673"/>
      <c r="F1" s="673"/>
    </row>
    <row r="2" spans="1:9" s="1" customFormat="1" ht="22.5" customHeight="1" thickBot="1">
      <c r="A2" s="642" t="s">
        <v>93</v>
      </c>
      <c r="B2" s="642"/>
      <c r="C2" s="642"/>
      <c r="D2" s="642"/>
      <c r="E2" s="642"/>
      <c r="F2" s="642"/>
      <c r="G2" s="525"/>
      <c r="H2" s="525"/>
      <c r="I2" s="525"/>
    </row>
    <row r="3" spans="1:6" s="1" customFormat="1" ht="54">
      <c r="A3" s="632"/>
      <c r="B3" s="5"/>
      <c r="C3" s="163" t="s">
        <v>270</v>
      </c>
      <c r="D3" s="164" t="s">
        <v>236</v>
      </c>
      <c r="E3" s="164" t="s">
        <v>271</v>
      </c>
      <c r="F3" s="165" t="s">
        <v>271</v>
      </c>
    </row>
    <row r="4" spans="1:6" s="1" customFormat="1" ht="29.25" customHeight="1">
      <c r="A4" s="191"/>
      <c r="B4" s="5"/>
      <c r="C4" s="167" t="s">
        <v>234</v>
      </c>
      <c r="D4" s="644" t="s">
        <v>460</v>
      </c>
      <c r="E4" s="644"/>
      <c r="F4" s="116" t="s">
        <v>747</v>
      </c>
    </row>
    <row r="5" spans="1:6" s="1" customFormat="1" ht="29.25" customHeight="1">
      <c r="A5" s="44" t="s">
        <v>855</v>
      </c>
      <c r="B5" s="5"/>
      <c r="C5" s="658" t="s">
        <v>238</v>
      </c>
      <c r="D5" s="197"/>
      <c r="E5" s="676" t="s">
        <v>587</v>
      </c>
      <c r="F5" s="678" t="s">
        <v>587</v>
      </c>
    </row>
    <row r="6" spans="1:6" s="1" customFormat="1" ht="18" customHeight="1">
      <c r="A6" s="166" t="s">
        <v>518</v>
      </c>
      <c r="B6" s="5"/>
      <c r="C6" s="648"/>
      <c r="D6" s="368">
        <f>(934000+25000+5000)+22000</f>
        <v>986000</v>
      </c>
      <c r="E6" s="677"/>
      <c r="F6" s="679"/>
    </row>
    <row r="7" spans="1:6" s="1" customFormat="1" ht="27.75" customHeight="1">
      <c r="A7" s="166"/>
      <c r="B7" s="5"/>
      <c r="C7" s="647" t="s">
        <v>724</v>
      </c>
      <c r="D7" s="674" t="s">
        <v>587</v>
      </c>
      <c r="E7" s="198"/>
      <c r="F7" s="279"/>
    </row>
    <row r="8" spans="1:6" s="1" customFormat="1" ht="20.25" customHeight="1" thickBot="1">
      <c r="A8" s="199"/>
      <c r="B8" s="218"/>
      <c r="C8" s="649"/>
      <c r="D8" s="675"/>
      <c r="E8" s="503">
        <f>(1049000)+22000</f>
        <v>1071000</v>
      </c>
      <c r="F8" s="500">
        <f>(1134000)+22000</f>
        <v>1156000</v>
      </c>
    </row>
    <row r="9" spans="1:6" ht="36">
      <c r="A9" s="221" t="s">
        <v>749</v>
      </c>
      <c r="B9" s="222" t="s">
        <v>748</v>
      </c>
      <c r="C9" s="223" t="s">
        <v>235</v>
      </c>
      <c r="D9" s="224"/>
      <c r="E9" s="224"/>
      <c r="F9" s="225"/>
    </row>
    <row r="10" spans="1:6" ht="18">
      <c r="A10" s="226" t="s">
        <v>585</v>
      </c>
      <c r="B10" s="227"/>
      <c r="C10" s="227"/>
      <c r="D10" s="228"/>
      <c r="E10" s="228"/>
      <c r="F10" s="229"/>
    </row>
    <row r="11" spans="1:6" ht="9" customHeight="1">
      <c r="A11" s="68"/>
      <c r="B11" s="74"/>
      <c r="C11" s="74"/>
      <c r="D11" s="230"/>
      <c r="E11" s="230"/>
      <c r="F11" s="231"/>
    </row>
    <row r="12" spans="1:6" ht="28.5">
      <c r="A12" s="129" t="s">
        <v>519</v>
      </c>
      <c r="B12" s="72"/>
      <c r="C12" s="72"/>
      <c r="D12" s="140" t="s">
        <v>586</v>
      </c>
      <c r="E12" s="140" t="s">
        <v>586</v>
      </c>
      <c r="F12" s="141" t="s">
        <v>586</v>
      </c>
    </row>
    <row r="13" spans="1:6" ht="15" customHeight="1">
      <c r="A13" s="129" t="s">
        <v>193</v>
      </c>
      <c r="B13" s="72"/>
      <c r="C13" s="72"/>
      <c r="D13" s="140" t="s">
        <v>586</v>
      </c>
      <c r="E13" s="140" t="s">
        <v>586</v>
      </c>
      <c r="F13" s="141" t="s">
        <v>586</v>
      </c>
    </row>
    <row r="14" spans="1:6" ht="28.5">
      <c r="A14" s="129" t="s">
        <v>520</v>
      </c>
      <c r="B14" s="72"/>
      <c r="C14" s="72"/>
      <c r="D14" s="140" t="s">
        <v>586</v>
      </c>
      <c r="E14" s="140" t="s">
        <v>586</v>
      </c>
      <c r="F14" s="141" t="s">
        <v>586</v>
      </c>
    </row>
    <row r="15" spans="1:6" ht="23.25" customHeight="1">
      <c r="A15" s="129" t="s">
        <v>1059</v>
      </c>
      <c r="B15" s="72"/>
      <c r="C15" s="72"/>
      <c r="D15" s="140" t="s">
        <v>586</v>
      </c>
      <c r="E15" s="140" t="s">
        <v>586</v>
      </c>
      <c r="F15" s="141" t="s">
        <v>586</v>
      </c>
    </row>
    <row r="16" spans="1:6" ht="28.5">
      <c r="A16" s="129" t="s">
        <v>835</v>
      </c>
      <c r="B16" s="72"/>
      <c r="C16" s="72"/>
      <c r="D16" s="140" t="s">
        <v>586</v>
      </c>
      <c r="E16" s="140" t="s">
        <v>586</v>
      </c>
      <c r="F16" s="141" t="s">
        <v>586</v>
      </c>
    </row>
    <row r="17" spans="1:6" ht="18.75" customHeight="1">
      <c r="A17" s="129" t="s">
        <v>836</v>
      </c>
      <c r="B17" s="72"/>
      <c r="C17" s="72"/>
      <c r="D17" s="145" t="s">
        <v>587</v>
      </c>
      <c r="E17" s="145" t="s">
        <v>587</v>
      </c>
      <c r="F17" s="141" t="s">
        <v>586</v>
      </c>
    </row>
    <row r="18" spans="1:6" ht="15.75">
      <c r="A18" s="68"/>
      <c r="B18" s="74"/>
      <c r="C18" s="74"/>
      <c r="D18" s="232"/>
      <c r="E18" s="232"/>
      <c r="F18" s="233"/>
    </row>
    <row r="19" spans="1:6" ht="15.75">
      <c r="A19" s="68"/>
      <c r="B19" s="74"/>
      <c r="C19" s="74"/>
      <c r="D19" s="232"/>
      <c r="E19" s="232"/>
      <c r="F19" s="233"/>
    </row>
    <row r="20" spans="1:6" ht="18">
      <c r="A20" s="135" t="s">
        <v>465</v>
      </c>
      <c r="B20" s="69"/>
      <c r="C20" s="69"/>
      <c r="D20" s="232"/>
      <c r="E20" s="232"/>
      <c r="F20" s="233"/>
    </row>
    <row r="21" spans="1:6" ht="9.75" customHeight="1">
      <c r="A21" s="68"/>
      <c r="B21" s="74"/>
      <c r="C21" s="74"/>
      <c r="D21" s="232"/>
      <c r="E21" s="232"/>
      <c r="F21" s="233"/>
    </row>
    <row r="22" spans="1:6" ht="17.25" customHeight="1">
      <c r="A22" s="129" t="s">
        <v>466</v>
      </c>
      <c r="B22" s="72"/>
      <c r="C22" s="72"/>
      <c r="D22" s="140" t="s">
        <v>586</v>
      </c>
      <c r="E22" s="140" t="s">
        <v>586</v>
      </c>
      <c r="F22" s="141" t="s">
        <v>586</v>
      </c>
    </row>
    <row r="23" spans="1:6" ht="14.25">
      <c r="A23" s="129" t="s">
        <v>467</v>
      </c>
      <c r="B23" s="72"/>
      <c r="C23" s="72"/>
      <c r="D23" s="140" t="s">
        <v>586</v>
      </c>
      <c r="E23" s="140" t="s">
        <v>586</v>
      </c>
      <c r="F23" s="141" t="s">
        <v>586</v>
      </c>
    </row>
    <row r="24" spans="1:6" ht="17.25" customHeight="1">
      <c r="A24" s="129" t="s">
        <v>483</v>
      </c>
      <c r="B24" s="72"/>
      <c r="C24" s="72"/>
      <c r="D24" s="140" t="s">
        <v>586</v>
      </c>
      <c r="E24" s="140" t="s">
        <v>586</v>
      </c>
      <c r="F24" s="141" t="s">
        <v>586</v>
      </c>
    </row>
    <row r="25" spans="1:6" ht="28.5">
      <c r="A25" s="129" t="s">
        <v>469</v>
      </c>
      <c r="B25" s="72"/>
      <c r="C25" s="72"/>
      <c r="D25" s="140" t="s">
        <v>586</v>
      </c>
      <c r="E25" s="140" t="s">
        <v>586</v>
      </c>
      <c r="F25" s="141" t="s">
        <v>586</v>
      </c>
    </row>
    <row r="26" spans="1:6" ht="21" customHeight="1">
      <c r="A26" s="129" t="s">
        <v>990</v>
      </c>
      <c r="B26" s="72"/>
      <c r="C26" s="72"/>
      <c r="D26" s="140" t="s">
        <v>586</v>
      </c>
      <c r="E26" s="140" t="s">
        <v>586</v>
      </c>
      <c r="F26" s="141" t="s">
        <v>586</v>
      </c>
    </row>
    <row r="27" spans="1:6" ht="17.25" customHeight="1">
      <c r="A27" s="129" t="s">
        <v>991</v>
      </c>
      <c r="B27" s="72"/>
      <c r="C27" s="72"/>
      <c r="D27" s="140" t="s">
        <v>586</v>
      </c>
      <c r="E27" s="140" t="s">
        <v>586</v>
      </c>
      <c r="F27" s="141" t="s">
        <v>586</v>
      </c>
    </row>
    <row r="28" spans="1:6" ht="17.25" customHeight="1">
      <c r="A28" s="129" t="s">
        <v>992</v>
      </c>
      <c r="B28" s="72"/>
      <c r="C28" s="72"/>
      <c r="D28" s="140" t="s">
        <v>586</v>
      </c>
      <c r="E28" s="140" t="s">
        <v>586</v>
      </c>
      <c r="F28" s="141" t="s">
        <v>586</v>
      </c>
    </row>
    <row r="29" spans="1:6" ht="14.25">
      <c r="A29" s="129" t="s">
        <v>323</v>
      </c>
      <c r="B29" s="72"/>
      <c r="C29" s="72"/>
      <c r="D29" s="140" t="s">
        <v>586</v>
      </c>
      <c r="E29" s="140" t="s">
        <v>586</v>
      </c>
      <c r="F29" s="141" t="s">
        <v>586</v>
      </c>
    </row>
    <row r="30" spans="1:6" ht="28.5">
      <c r="A30" s="129" t="s">
        <v>164</v>
      </c>
      <c r="B30" s="72" t="s">
        <v>166</v>
      </c>
      <c r="C30" s="72" t="s">
        <v>730</v>
      </c>
      <c r="D30" s="13">
        <v>4000</v>
      </c>
      <c r="E30" s="13">
        <v>4000</v>
      </c>
      <c r="F30" s="146" t="s">
        <v>587</v>
      </c>
    </row>
    <row r="31" spans="1:6" ht="14.25">
      <c r="A31" s="129" t="s">
        <v>1096</v>
      </c>
      <c r="B31" s="72"/>
      <c r="C31" s="72"/>
      <c r="D31" s="140" t="s">
        <v>586</v>
      </c>
      <c r="E31" s="140" t="s">
        <v>586</v>
      </c>
      <c r="F31" s="141" t="s">
        <v>586</v>
      </c>
    </row>
    <row r="32" spans="1:6" ht="28.5">
      <c r="A32" s="129" t="s">
        <v>994</v>
      </c>
      <c r="B32" s="72" t="s">
        <v>615</v>
      </c>
      <c r="C32" s="72"/>
      <c r="D32" s="13">
        <v>13000</v>
      </c>
      <c r="E32" s="13">
        <v>13000</v>
      </c>
      <c r="F32" s="14">
        <v>13000</v>
      </c>
    </row>
    <row r="33" spans="1:6" ht="15.75">
      <c r="A33" s="68"/>
      <c r="B33" s="74"/>
      <c r="C33" s="74"/>
      <c r="D33" s="232"/>
      <c r="E33" s="232"/>
      <c r="F33" s="233"/>
    </row>
    <row r="34" spans="1:6" ht="18">
      <c r="A34" s="135" t="s">
        <v>424</v>
      </c>
      <c r="B34" s="69"/>
      <c r="C34" s="69"/>
      <c r="D34" s="232"/>
      <c r="E34" s="232"/>
      <c r="F34" s="233"/>
    </row>
    <row r="35" spans="1:6" ht="8.25" customHeight="1">
      <c r="A35" s="68"/>
      <c r="B35" s="74"/>
      <c r="C35" s="74"/>
      <c r="D35" s="232"/>
      <c r="E35" s="232"/>
      <c r="F35" s="233"/>
    </row>
    <row r="36" spans="1:6" ht="15" customHeight="1">
      <c r="A36" s="129" t="s">
        <v>425</v>
      </c>
      <c r="B36" s="72"/>
      <c r="C36" s="72"/>
      <c r="D36" s="140" t="s">
        <v>586</v>
      </c>
      <c r="E36" s="140" t="s">
        <v>586</v>
      </c>
      <c r="F36" s="141" t="s">
        <v>586</v>
      </c>
    </row>
    <row r="37" spans="1:6" ht="15" customHeight="1">
      <c r="A37" s="129" t="s">
        <v>426</v>
      </c>
      <c r="B37" s="72"/>
      <c r="C37" s="72"/>
      <c r="D37" s="140" t="s">
        <v>586</v>
      </c>
      <c r="E37" s="140" t="s">
        <v>586</v>
      </c>
      <c r="F37" s="141" t="s">
        <v>586</v>
      </c>
    </row>
    <row r="38" spans="1:6" ht="14.25">
      <c r="A38" s="129" t="s">
        <v>428</v>
      </c>
      <c r="B38" s="72"/>
      <c r="C38" s="72"/>
      <c r="D38" s="140" t="s">
        <v>586</v>
      </c>
      <c r="E38" s="140" t="s">
        <v>586</v>
      </c>
      <c r="F38" s="141" t="s">
        <v>586</v>
      </c>
    </row>
    <row r="39" spans="1:6" ht="15" customHeight="1">
      <c r="A39" s="129" t="s">
        <v>996</v>
      </c>
      <c r="B39" s="72"/>
      <c r="C39" s="72"/>
      <c r="D39" s="149" t="s">
        <v>587</v>
      </c>
      <c r="E39" s="149" t="s">
        <v>587</v>
      </c>
      <c r="F39" s="141" t="s">
        <v>586</v>
      </c>
    </row>
    <row r="40" spans="1:6" ht="15" customHeight="1">
      <c r="A40" s="129" t="s">
        <v>999</v>
      </c>
      <c r="B40" s="72"/>
      <c r="C40" s="72"/>
      <c r="D40" s="140" t="s">
        <v>586</v>
      </c>
      <c r="E40" s="140" t="s">
        <v>586</v>
      </c>
      <c r="F40" s="141" t="s">
        <v>586</v>
      </c>
    </row>
    <row r="41" spans="1:6" ht="18.75" customHeight="1">
      <c r="A41" s="129" t="s">
        <v>997</v>
      </c>
      <c r="B41" s="72"/>
      <c r="C41" s="72"/>
      <c r="D41" s="145" t="s">
        <v>587</v>
      </c>
      <c r="E41" s="145" t="s">
        <v>587</v>
      </c>
      <c r="F41" s="141" t="s">
        <v>586</v>
      </c>
    </row>
    <row r="42" spans="1:6" ht="15" customHeight="1">
      <c r="A42" s="129" t="s">
        <v>167</v>
      </c>
      <c r="B42" s="72"/>
      <c r="C42" s="72"/>
      <c r="D42" s="145" t="s">
        <v>587</v>
      </c>
      <c r="E42" s="145" t="s">
        <v>587</v>
      </c>
      <c r="F42" s="141" t="s">
        <v>586</v>
      </c>
    </row>
    <row r="43" spans="1:6" ht="28.5">
      <c r="A43" s="129" t="s">
        <v>998</v>
      </c>
      <c r="B43" s="72"/>
      <c r="C43" s="72"/>
      <c r="D43" s="140" t="s">
        <v>586</v>
      </c>
      <c r="E43" s="140" t="s">
        <v>586</v>
      </c>
      <c r="F43" s="141" t="s">
        <v>586</v>
      </c>
    </row>
    <row r="44" spans="1:6" ht="15">
      <c r="A44" s="129" t="s">
        <v>459</v>
      </c>
      <c r="B44" s="72" t="s">
        <v>427</v>
      </c>
      <c r="C44" s="72"/>
      <c r="D44" s="149" t="s">
        <v>587</v>
      </c>
      <c r="E44" s="149" t="s">
        <v>587</v>
      </c>
      <c r="F44" s="14">
        <v>35000</v>
      </c>
    </row>
    <row r="45" spans="1:6" ht="15.75">
      <c r="A45" s="68"/>
      <c r="B45" s="74"/>
      <c r="C45" s="74"/>
      <c r="D45" s="232"/>
      <c r="E45" s="232"/>
      <c r="F45" s="233"/>
    </row>
    <row r="46" spans="1:6" ht="18">
      <c r="A46" s="135" t="s">
        <v>429</v>
      </c>
      <c r="B46" s="69"/>
      <c r="C46" s="69"/>
      <c r="D46" s="232"/>
      <c r="E46" s="232"/>
      <c r="F46" s="233"/>
    </row>
    <row r="47" spans="1:6" ht="8.25" customHeight="1">
      <c r="A47" s="68"/>
      <c r="B47" s="74"/>
      <c r="C47" s="74"/>
      <c r="D47" s="232"/>
      <c r="E47" s="232"/>
      <c r="F47" s="233"/>
    </row>
    <row r="48" spans="1:6" ht="28.5">
      <c r="A48" s="129" t="s">
        <v>1001</v>
      </c>
      <c r="B48" s="72"/>
      <c r="C48" s="72"/>
      <c r="D48" s="140" t="s">
        <v>586</v>
      </c>
      <c r="E48" s="140" t="s">
        <v>586</v>
      </c>
      <c r="F48" s="141" t="s">
        <v>586</v>
      </c>
    </row>
    <row r="49" spans="1:6" ht="28.5">
      <c r="A49" s="129" t="s">
        <v>322</v>
      </c>
      <c r="B49" s="72"/>
      <c r="C49" s="72"/>
      <c r="D49" s="140" t="s">
        <v>586</v>
      </c>
      <c r="E49" s="140" t="s">
        <v>586</v>
      </c>
      <c r="F49" s="141" t="s">
        <v>586</v>
      </c>
    </row>
    <row r="50" spans="1:6" ht="18.75" customHeight="1">
      <c r="A50" s="129" t="s">
        <v>1002</v>
      </c>
      <c r="B50" s="72"/>
      <c r="C50" s="72"/>
      <c r="D50" s="140" t="s">
        <v>586</v>
      </c>
      <c r="E50" s="140" t="s">
        <v>586</v>
      </c>
      <c r="F50" s="141" t="s">
        <v>586</v>
      </c>
    </row>
    <row r="51" spans="1:6" ht="18.75" customHeight="1">
      <c r="A51" s="129" t="s">
        <v>1003</v>
      </c>
      <c r="B51" s="72"/>
      <c r="C51" s="72"/>
      <c r="D51" s="140" t="s">
        <v>586</v>
      </c>
      <c r="E51" s="140" t="s">
        <v>586</v>
      </c>
      <c r="F51" s="141" t="s">
        <v>586</v>
      </c>
    </row>
    <row r="52" spans="1:6" ht="17.25" customHeight="1">
      <c r="A52" s="129" t="s">
        <v>1006</v>
      </c>
      <c r="B52" s="72"/>
      <c r="C52" s="72"/>
      <c r="D52" s="140" t="s">
        <v>586</v>
      </c>
      <c r="E52" s="140" t="s">
        <v>586</v>
      </c>
      <c r="F52" s="141" t="s">
        <v>586</v>
      </c>
    </row>
    <row r="53" spans="1:6" ht="15" customHeight="1">
      <c r="A53" s="129" t="s">
        <v>1007</v>
      </c>
      <c r="B53" s="72"/>
      <c r="C53" s="72"/>
      <c r="D53" s="140" t="s">
        <v>586</v>
      </c>
      <c r="E53" s="140" t="s">
        <v>586</v>
      </c>
      <c r="F53" s="141" t="s">
        <v>586</v>
      </c>
    </row>
    <row r="54" spans="1:6" ht="15" customHeight="1">
      <c r="A54" s="129" t="s">
        <v>1005</v>
      </c>
      <c r="B54" s="72"/>
      <c r="C54" s="72"/>
      <c r="D54" s="140" t="s">
        <v>586</v>
      </c>
      <c r="E54" s="140" t="s">
        <v>586</v>
      </c>
      <c r="F54" s="141" t="s">
        <v>586</v>
      </c>
    </row>
    <row r="55" spans="1:6" ht="15" customHeight="1">
      <c r="A55" s="129" t="s">
        <v>1008</v>
      </c>
      <c r="B55" s="72"/>
      <c r="C55" s="72"/>
      <c r="D55" s="140" t="s">
        <v>586</v>
      </c>
      <c r="E55" s="140" t="s">
        <v>586</v>
      </c>
      <c r="F55" s="141" t="s">
        <v>586</v>
      </c>
    </row>
    <row r="56" spans="1:6" ht="15" customHeight="1">
      <c r="A56" s="129" t="s">
        <v>171</v>
      </c>
      <c r="B56" s="72" t="s">
        <v>170</v>
      </c>
      <c r="C56" s="72"/>
      <c r="D56" s="13">
        <v>1000</v>
      </c>
      <c r="E56" s="13">
        <v>1000</v>
      </c>
      <c r="F56" s="141" t="s">
        <v>586</v>
      </c>
    </row>
    <row r="57" spans="1:6" ht="15">
      <c r="A57" s="129" t="s">
        <v>175</v>
      </c>
      <c r="B57" s="72" t="s">
        <v>174</v>
      </c>
      <c r="C57" s="72"/>
      <c r="D57" s="13">
        <v>8000</v>
      </c>
      <c r="E57" s="13">
        <v>8000</v>
      </c>
      <c r="F57" s="14">
        <v>8000</v>
      </c>
    </row>
    <row r="58" spans="1:6" ht="28.5">
      <c r="A58" s="129" t="s">
        <v>461</v>
      </c>
      <c r="B58" s="72"/>
      <c r="C58" s="72" t="s">
        <v>169</v>
      </c>
      <c r="D58" s="145" t="s">
        <v>587</v>
      </c>
      <c r="E58" s="140" t="s">
        <v>586</v>
      </c>
      <c r="F58" s="141" t="s">
        <v>586</v>
      </c>
    </row>
    <row r="59" spans="1:6" ht="57">
      <c r="A59" s="129" t="s">
        <v>311</v>
      </c>
      <c r="B59" s="72" t="s">
        <v>1004</v>
      </c>
      <c r="C59" s="72" t="s">
        <v>168</v>
      </c>
      <c r="D59" s="145" t="s">
        <v>587</v>
      </c>
      <c r="E59" s="145" t="s">
        <v>587</v>
      </c>
      <c r="F59" s="14">
        <v>39000</v>
      </c>
    </row>
    <row r="60" spans="1:6" ht="28.5">
      <c r="A60" s="129" t="s">
        <v>853</v>
      </c>
      <c r="B60" s="72" t="s">
        <v>563</v>
      </c>
      <c r="C60" s="72" t="s">
        <v>613</v>
      </c>
      <c r="D60" s="140" t="s">
        <v>586</v>
      </c>
      <c r="E60" s="140" t="s">
        <v>586</v>
      </c>
      <c r="F60" s="141" t="s">
        <v>586</v>
      </c>
    </row>
    <row r="61" spans="1:6" ht="18">
      <c r="A61" s="71"/>
      <c r="B61" s="234"/>
      <c r="C61" s="234"/>
      <c r="D61" s="235"/>
      <c r="E61" s="235"/>
      <c r="F61" s="236"/>
    </row>
    <row r="62" spans="1:6" ht="18">
      <c r="A62" s="135" t="s">
        <v>485</v>
      </c>
      <c r="B62" s="69"/>
      <c r="C62" s="69"/>
      <c r="D62" s="235"/>
      <c r="E62" s="235"/>
      <c r="F62" s="236"/>
    </row>
    <row r="63" spans="1:6" ht="9" customHeight="1">
      <c r="A63" s="68"/>
      <c r="B63" s="74"/>
      <c r="C63" s="74"/>
      <c r="D63" s="235"/>
      <c r="E63" s="235"/>
      <c r="F63" s="236"/>
    </row>
    <row r="64" spans="1:6" ht="14.25">
      <c r="A64" s="129" t="s">
        <v>257</v>
      </c>
      <c r="B64" s="72"/>
      <c r="C64" s="72"/>
      <c r="D64" s="140" t="s">
        <v>586</v>
      </c>
      <c r="E64" s="140" t="s">
        <v>586</v>
      </c>
      <c r="F64" s="141" t="s">
        <v>586</v>
      </c>
    </row>
    <row r="65" spans="1:6" ht="14.25">
      <c r="A65" s="129" t="s">
        <v>1010</v>
      </c>
      <c r="B65" s="72"/>
      <c r="C65" s="72"/>
      <c r="D65" s="140" t="s">
        <v>586</v>
      </c>
      <c r="E65" s="140" t="s">
        <v>586</v>
      </c>
      <c r="F65" s="146" t="s">
        <v>587</v>
      </c>
    </row>
    <row r="66" spans="1:6" ht="15" customHeight="1">
      <c r="A66" s="129" t="s">
        <v>487</v>
      </c>
      <c r="B66" s="72"/>
      <c r="C66" s="72"/>
      <c r="D66" s="145" t="s">
        <v>587</v>
      </c>
      <c r="E66" s="145" t="s">
        <v>587</v>
      </c>
      <c r="F66" s="141" t="s">
        <v>586</v>
      </c>
    </row>
    <row r="67" spans="1:6" ht="99.75">
      <c r="A67" s="129" t="s">
        <v>662</v>
      </c>
      <c r="B67" s="72" t="s">
        <v>995</v>
      </c>
      <c r="C67" s="72"/>
      <c r="D67" s="140" t="s">
        <v>586</v>
      </c>
      <c r="E67" s="140" t="s">
        <v>586</v>
      </c>
      <c r="F67" s="141" t="s">
        <v>586</v>
      </c>
    </row>
    <row r="68" spans="1:6" ht="15" customHeight="1">
      <c r="A68" s="129" t="s">
        <v>65</v>
      </c>
      <c r="B68" s="72" t="s">
        <v>66</v>
      </c>
      <c r="C68" s="72"/>
      <c r="D68" s="13">
        <v>11000</v>
      </c>
      <c r="E68" s="13">
        <v>11000</v>
      </c>
      <c r="F68" s="141" t="s">
        <v>586</v>
      </c>
    </row>
    <row r="69" spans="1:6" ht="28.5">
      <c r="A69" s="129" t="s">
        <v>224</v>
      </c>
      <c r="B69" s="72" t="s">
        <v>258</v>
      </c>
      <c r="C69" s="72"/>
      <c r="D69" s="145" t="s">
        <v>587</v>
      </c>
      <c r="E69" s="149" t="s">
        <v>587</v>
      </c>
      <c r="F69" s="14">
        <v>11000</v>
      </c>
    </row>
    <row r="70" spans="1:6" ht="18">
      <c r="A70" s="71"/>
      <c r="B70" s="234"/>
      <c r="C70" s="234"/>
      <c r="D70" s="232"/>
      <c r="E70" s="235"/>
      <c r="F70" s="236"/>
    </row>
    <row r="71" spans="1:6" ht="18">
      <c r="A71" s="135" t="s">
        <v>259</v>
      </c>
      <c r="B71" s="69"/>
      <c r="C71" s="69"/>
      <c r="D71" s="232"/>
      <c r="E71" s="235"/>
      <c r="F71" s="236"/>
    </row>
    <row r="72" spans="1:6" ht="9" customHeight="1">
      <c r="A72" s="68"/>
      <c r="B72" s="74"/>
      <c r="C72" s="74"/>
      <c r="D72" s="232"/>
      <c r="E72" s="235"/>
      <c r="F72" s="236"/>
    </row>
    <row r="73" spans="1:6" ht="30.75" customHeight="1">
      <c r="A73" s="129" t="s">
        <v>260</v>
      </c>
      <c r="B73" s="72"/>
      <c r="C73" s="72"/>
      <c r="D73" s="140" t="s">
        <v>586</v>
      </c>
      <c r="E73" s="140" t="s">
        <v>586</v>
      </c>
      <c r="F73" s="141" t="s">
        <v>586</v>
      </c>
    </row>
    <row r="74" spans="1:6" ht="14.25">
      <c r="A74" s="129" t="s">
        <v>731</v>
      </c>
      <c r="B74" s="72"/>
      <c r="C74" s="72"/>
      <c r="D74" s="140" t="s">
        <v>586</v>
      </c>
      <c r="E74" s="140" t="s">
        <v>586</v>
      </c>
      <c r="F74" s="141" t="s">
        <v>586</v>
      </c>
    </row>
    <row r="75" spans="1:6" ht="28.5">
      <c r="A75" s="129" t="s">
        <v>710</v>
      </c>
      <c r="B75" s="72"/>
      <c r="C75" s="72"/>
      <c r="D75" s="140" t="s">
        <v>586</v>
      </c>
      <c r="E75" s="140" t="s">
        <v>586</v>
      </c>
      <c r="F75" s="141" t="s">
        <v>586</v>
      </c>
    </row>
    <row r="76" spans="1:6" ht="28.5">
      <c r="A76" s="129" t="s">
        <v>173</v>
      </c>
      <c r="B76" s="72" t="s">
        <v>172</v>
      </c>
      <c r="C76" s="72"/>
      <c r="D76" s="13">
        <v>11000</v>
      </c>
      <c r="E76" s="13">
        <v>11000</v>
      </c>
      <c r="F76" s="141" t="s">
        <v>586</v>
      </c>
    </row>
    <row r="77" spans="1:6" ht="42.75">
      <c r="A77" s="129" t="s">
        <v>309</v>
      </c>
      <c r="B77" s="72" t="s">
        <v>728</v>
      </c>
      <c r="C77" s="72"/>
      <c r="D77" s="13">
        <v>8000</v>
      </c>
      <c r="E77" s="13">
        <v>8000</v>
      </c>
      <c r="F77" s="141" t="s">
        <v>586</v>
      </c>
    </row>
    <row r="78" spans="1:6" ht="15">
      <c r="A78" s="129" t="s">
        <v>877</v>
      </c>
      <c r="B78" s="72" t="s">
        <v>726</v>
      </c>
      <c r="C78" s="72"/>
      <c r="D78" s="13">
        <v>2000</v>
      </c>
      <c r="E78" s="13">
        <v>2000</v>
      </c>
      <c r="F78" s="141" t="s">
        <v>586</v>
      </c>
    </row>
    <row r="79" spans="1:6" ht="18.75" customHeight="1">
      <c r="A79" s="129" t="s">
        <v>262</v>
      </c>
      <c r="B79" s="72" t="s">
        <v>876</v>
      </c>
      <c r="C79" s="72"/>
      <c r="D79" s="13">
        <v>7000</v>
      </c>
      <c r="E79" s="13">
        <v>7000</v>
      </c>
      <c r="F79" s="141" t="s">
        <v>586</v>
      </c>
    </row>
    <row r="80" spans="1:6" ht="15.75" customHeight="1">
      <c r="A80" s="129" t="s">
        <v>247</v>
      </c>
      <c r="B80" s="72" t="s">
        <v>248</v>
      </c>
      <c r="C80" s="72"/>
      <c r="D80" s="13">
        <v>15000</v>
      </c>
      <c r="E80" s="13">
        <v>15000</v>
      </c>
      <c r="F80" s="14">
        <v>15000</v>
      </c>
    </row>
    <row r="81" spans="1:6" ht="15">
      <c r="A81" s="129" t="s">
        <v>387</v>
      </c>
      <c r="B81" s="72" t="s">
        <v>554</v>
      </c>
      <c r="C81" s="72"/>
      <c r="D81" s="13">
        <v>35000</v>
      </c>
      <c r="E81" s="13">
        <v>35000</v>
      </c>
      <c r="F81" s="14">
        <v>35000</v>
      </c>
    </row>
    <row r="82" spans="1:6" ht="15">
      <c r="A82" s="133"/>
      <c r="B82" s="134"/>
      <c r="C82" s="134"/>
      <c r="D82" s="145"/>
      <c r="E82" s="145"/>
      <c r="F82" s="146"/>
    </row>
    <row r="83" spans="1:6" ht="15.75">
      <c r="A83" s="68"/>
      <c r="B83" s="74"/>
      <c r="C83" s="74"/>
      <c r="D83" s="232"/>
      <c r="E83" s="232"/>
      <c r="F83" s="233"/>
    </row>
    <row r="84" spans="1:6" ht="18">
      <c r="A84" s="135" t="s">
        <v>249</v>
      </c>
      <c r="B84" s="69"/>
      <c r="C84" s="69"/>
      <c r="D84" s="232"/>
      <c r="E84" s="232"/>
      <c r="F84" s="233"/>
    </row>
    <row r="85" spans="1:6" ht="9" customHeight="1">
      <c r="A85" s="68"/>
      <c r="B85" s="74"/>
      <c r="C85" s="74"/>
      <c r="D85" s="232"/>
      <c r="E85" s="232"/>
      <c r="F85" s="233"/>
    </row>
    <row r="86" spans="1:6" ht="42.75">
      <c r="A86" s="129" t="s">
        <v>251</v>
      </c>
      <c r="B86" s="72" t="s">
        <v>252</v>
      </c>
      <c r="C86" s="72"/>
      <c r="D86" s="140" t="s">
        <v>586</v>
      </c>
      <c r="E86" s="140" t="s">
        <v>586</v>
      </c>
      <c r="F86" s="141" t="s">
        <v>586</v>
      </c>
    </row>
    <row r="87" spans="1:6" ht="57">
      <c r="A87" s="129" t="s">
        <v>695</v>
      </c>
      <c r="B87" s="72" t="s">
        <v>253</v>
      </c>
      <c r="C87" s="72"/>
      <c r="D87" s="145" t="s">
        <v>587</v>
      </c>
      <c r="E87" s="145" t="s">
        <v>587</v>
      </c>
      <c r="F87" s="14">
        <v>23000</v>
      </c>
    </row>
    <row r="88" spans="1:6" ht="15">
      <c r="A88" s="129" t="s">
        <v>783</v>
      </c>
      <c r="B88" s="72" t="s">
        <v>925</v>
      </c>
      <c r="C88" s="426"/>
      <c r="D88" s="13">
        <v>15000</v>
      </c>
      <c r="E88" s="13">
        <v>15000</v>
      </c>
      <c r="F88" s="14">
        <v>15000</v>
      </c>
    </row>
    <row r="89" spans="1:6" ht="57">
      <c r="A89" s="129" t="s">
        <v>1027</v>
      </c>
      <c r="B89" s="72" t="s">
        <v>1028</v>
      </c>
      <c r="C89" s="72"/>
      <c r="D89" s="145" t="s">
        <v>587</v>
      </c>
      <c r="E89" s="145" t="s">
        <v>587</v>
      </c>
      <c r="F89" s="14">
        <v>77000</v>
      </c>
    </row>
    <row r="90" spans="1:6" ht="34.5" customHeight="1">
      <c r="A90" s="129" t="s">
        <v>948</v>
      </c>
      <c r="B90" s="72" t="s">
        <v>949</v>
      </c>
      <c r="C90" s="72"/>
      <c r="D90" s="145" t="s">
        <v>587</v>
      </c>
      <c r="E90" s="145" t="s">
        <v>587</v>
      </c>
      <c r="F90" s="14">
        <v>64000</v>
      </c>
    </row>
    <row r="91" spans="1:6" ht="15.75">
      <c r="A91" s="68"/>
      <c r="B91" s="74"/>
      <c r="C91" s="74"/>
      <c r="D91" s="232"/>
      <c r="E91" s="232"/>
      <c r="F91" s="233"/>
    </row>
    <row r="92" spans="1:6" ht="15.75">
      <c r="A92" s="68"/>
      <c r="B92" s="74"/>
      <c r="C92" s="74"/>
      <c r="D92" s="232"/>
      <c r="E92" s="232"/>
      <c r="F92" s="233"/>
    </row>
    <row r="93" spans="1:6" ht="18">
      <c r="A93" s="135" t="s">
        <v>733</v>
      </c>
      <c r="B93" s="69"/>
      <c r="C93" s="69"/>
      <c r="D93" s="232"/>
      <c r="E93" s="232"/>
      <c r="F93" s="233"/>
    </row>
    <row r="94" spans="1:6" ht="9" customHeight="1">
      <c r="A94" s="68"/>
      <c r="B94" s="74"/>
      <c r="C94" s="74"/>
      <c r="D94" s="232"/>
      <c r="E94" s="232"/>
      <c r="F94" s="233"/>
    </row>
    <row r="95" spans="1:6" ht="14.25">
      <c r="A95" s="129" t="s">
        <v>950</v>
      </c>
      <c r="B95" s="72"/>
      <c r="C95" s="72"/>
      <c r="D95" s="140" t="s">
        <v>586</v>
      </c>
      <c r="E95" s="140" t="s">
        <v>586</v>
      </c>
      <c r="F95" s="141" t="s">
        <v>586</v>
      </c>
    </row>
    <row r="96" spans="1:6" ht="71.25">
      <c r="A96" s="129" t="s">
        <v>435</v>
      </c>
      <c r="B96" s="527" t="s">
        <v>1048</v>
      </c>
      <c r="C96" s="72"/>
      <c r="D96" s="13">
        <v>13000</v>
      </c>
      <c r="E96" s="13">
        <v>13000</v>
      </c>
      <c r="F96" s="14">
        <v>13000</v>
      </c>
    </row>
    <row r="97" spans="1:6" ht="28.5">
      <c r="A97" s="129" t="s">
        <v>68</v>
      </c>
      <c r="B97" s="526"/>
      <c r="C97" s="72"/>
      <c r="D97" s="140" t="s">
        <v>586</v>
      </c>
      <c r="E97" s="140" t="s">
        <v>586</v>
      </c>
      <c r="F97" s="141" t="s">
        <v>586</v>
      </c>
    </row>
    <row r="98" spans="1:6" ht="14.25">
      <c r="A98" s="129" t="s">
        <v>359</v>
      </c>
      <c r="B98" s="72"/>
      <c r="C98" s="72"/>
      <c r="D98" s="145" t="s">
        <v>587</v>
      </c>
      <c r="E98" s="145" t="s">
        <v>587</v>
      </c>
      <c r="F98" s="141" t="s">
        <v>586</v>
      </c>
    </row>
    <row r="99" spans="1:6" ht="31.5" customHeight="1">
      <c r="A99" s="129" t="s">
        <v>801</v>
      </c>
      <c r="B99" s="72"/>
      <c r="C99" s="72"/>
      <c r="D99" s="145" t="s">
        <v>587</v>
      </c>
      <c r="E99" s="145" t="s">
        <v>587</v>
      </c>
      <c r="F99" s="141" t="s">
        <v>586</v>
      </c>
    </row>
    <row r="100" spans="1:6" ht="15" customHeight="1">
      <c r="A100" s="129" t="s">
        <v>360</v>
      </c>
      <c r="B100" s="72"/>
      <c r="C100" s="72"/>
      <c r="D100" s="145" t="s">
        <v>587</v>
      </c>
      <c r="E100" s="145" t="s">
        <v>587</v>
      </c>
      <c r="F100" s="146" t="s">
        <v>587</v>
      </c>
    </row>
    <row r="101" spans="1:6" ht="15" customHeight="1">
      <c r="A101" s="129" t="s">
        <v>1082</v>
      </c>
      <c r="B101" s="72"/>
      <c r="C101" s="72"/>
      <c r="D101" s="140" t="s">
        <v>586</v>
      </c>
      <c r="E101" s="140" t="s">
        <v>586</v>
      </c>
      <c r="F101" s="146" t="s">
        <v>587</v>
      </c>
    </row>
    <row r="102" spans="1:6" ht="15" customHeight="1">
      <c r="A102" s="129" t="s">
        <v>711</v>
      </c>
      <c r="B102" s="72" t="s">
        <v>738</v>
      </c>
      <c r="C102" s="72"/>
      <c r="D102" s="13">
        <v>24000</v>
      </c>
      <c r="E102" s="13">
        <v>24000</v>
      </c>
      <c r="F102" s="141" t="s">
        <v>586</v>
      </c>
    </row>
    <row r="103" spans="1:6" ht="15" customHeight="1">
      <c r="A103" s="129" t="s">
        <v>177</v>
      </c>
      <c r="B103" s="72" t="s">
        <v>740</v>
      </c>
      <c r="C103" s="72"/>
      <c r="D103" s="13">
        <v>31000</v>
      </c>
      <c r="E103" s="13">
        <v>31000</v>
      </c>
      <c r="F103" s="14">
        <v>17000</v>
      </c>
    </row>
    <row r="104" spans="1:6" ht="15" customHeight="1">
      <c r="A104" s="129" t="s">
        <v>714</v>
      </c>
      <c r="B104" s="72" t="s">
        <v>715</v>
      </c>
      <c r="C104" s="72"/>
      <c r="D104" s="145" t="s">
        <v>587</v>
      </c>
      <c r="E104" s="145" t="s">
        <v>587</v>
      </c>
      <c r="F104" s="14">
        <v>26000</v>
      </c>
    </row>
    <row r="105" spans="1:6" ht="14.25">
      <c r="A105" s="237" t="s">
        <v>716</v>
      </c>
      <c r="B105" s="77"/>
      <c r="C105" s="77"/>
      <c r="D105" s="88" t="s">
        <v>725</v>
      </c>
      <c r="E105" s="88" t="s">
        <v>725</v>
      </c>
      <c r="F105" s="141" t="s">
        <v>586</v>
      </c>
    </row>
    <row r="106" spans="1:6" ht="15" customHeight="1">
      <c r="A106" s="237" t="s">
        <v>717</v>
      </c>
      <c r="B106" s="77"/>
      <c r="C106" s="77"/>
      <c r="D106" s="145" t="s">
        <v>587</v>
      </c>
      <c r="E106" s="145" t="s">
        <v>587</v>
      </c>
      <c r="F106" s="141" t="s">
        <v>586</v>
      </c>
    </row>
    <row r="107" spans="1:6" ht="15" customHeight="1">
      <c r="A107" s="237" t="s">
        <v>718</v>
      </c>
      <c r="B107" s="77"/>
      <c r="C107" s="77"/>
      <c r="D107" s="145" t="s">
        <v>587</v>
      </c>
      <c r="E107" s="145" t="s">
        <v>587</v>
      </c>
      <c r="F107" s="141" t="s">
        <v>586</v>
      </c>
    </row>
    <row r="108" spans="1:6" ht="28.5">
      <c r="A108" s="129" t="s">
        <v>848</v>
      </c>
      <c r="B108" s="72" t="s">
        <v>361</v>
      </c>
      <c r="C108" s="72"/>
      <c r="D108" s="140" t="s">
        <v>586</v>
      </c>
      <c r="E108" s="140" t="s">
        <v>586</v>
      </c>
      <c r="F108" s="146" t="s">
        <v>587</v>
      </c>
    </row>
    <row r="109" spans="1:6" ht="28.5">
      <c r="A109" s="237" t="s">
        <v>850</v>
      </c>
      <c r="B109" s="77" t="s">
        <v>851</v>
      </c>
      <c r="C109" s="77"/>
      <c r="D109" s="145" t="s">
        <v>587</v>
      </c>
      <c r="E109" s="145" t="s">
        <v>587</v>
      </c>
      <c r="F109" s="141" t="s">
        <v>586</v>
      </c>
    </row>
    <row r="110" spans="1:6" ht="28.5">
      <c r="A110" s="237" t="s">
        <v>308</v>
      </c>
      <c r="B110" s="72" t="s">
        <v>720</v>
      </c>
      <c r="C110" s="72"/>
      <c r="D110" s="13">
        <v>58000</v>
      </c>
      <c r="E110" s="13">
        <v>58000</v>
      </c>
      <c r="F110" s="146" t="s">
        <v>587</v>
      </c>
    </row>
    <row r="111" spans="1:6" ht="28.5">
      <c r="A111" s="237" t="s">
        <v>708</v>
      </c>
      <c r="B111" s="72" t="s">
        <v>720</v>
      </c>
      <c r="C111" s="72"/>
      <c r="D111" s="145" t="s">
        <v>587</v>
      </c>
      <c r="E111" s="145" t="s">
        <v>587</v>
      </c>
      <c r="F111" s="14">
        <v>58000</v>
      </c>
    </row>
    <row r="112" spans="1:6" ht="42.75">
      <c r="A112" s="237" t="s">
        <v>875</v>
      </c>
      <c r="B112" s="77" t="s">
        <v>721</v>
      </c>
      <c r="C112" s="77"/>
      <c r="D112" s="145" t="s">
        <v>587</v>
      </c>
      <c r="E112" s="145" t="s">
        <v>587</v>
      </c>
      <c r="F112" s="14">
        <v>109000</v>
      </c>
    </row>
    <row r="113" spans="1:6" ht="29.25" thickBot="1">
      <c r="A113" s="238" t="s">
        <v>722</v>
      </c>
      <c r="B113" s="239" t="s">
        <v>723</v>
      </c>
      <c r="C113" s="239"/>
      <c r="D113" s="240" t="s">
        <v>587</v>
      </c>
      <c r="E113" s="240" t="s">
        <v>587</v>
      </c>
      <c r="F113" s="22">
        <v>198000</v>
      </c>
    </row>
  </sheetData>
  <mergeCells count="8">
    <mergeCell ref="D4:E4"/>
    <mergeCell ref="A1:F1"/>
    <mergeCell ref="C5:C6"/>
    <mergeCell ref="C7:C8"/>
    <mergeCell ref="D7:D8"/>
    <mergeCell ref="E5:E6"/>
    <mergeCell ref="F5:F6"/>
    <mergeCell ref="A2:F2"/>
  </mergeCells>
  <printOptions/>
  <pageMargins left="0.4330708661417323" right="0.4724409448818898" top="0.2755905511811024" bottom="0.31496062992125984" header="0.5118110236220472" footer="0.5118110236220472"/>
  <pageSetup horizontalDpi="600" verticalDpi="600" orientation="portrait" paperSize="9" scale="43" r:id="rId1"/>
  <rowBreaks count="2" manualBreakCount="2">
    <brk id="69" max="7" man="1"/>
    <brk id="142" max="6" man="1"/>
  </rowBreaks>
</worksheet>
</file>

<file path=xl/worksheets/sheet12.xml><?xml version="1.0" encoding="utf-8"?>
<worksheet xmlns="http://schemas.openxmlformats.org/spreadsheetml/2006/main" xmlns:r="http://schemas.openxmlformats.org/officeDocument/2006/relationships">
  <sheetPr codeName="Sheet7">
    <pageSetUpPr fitToPage="1"/>
  </sheetPr>
  <dimension ref="A1:M99"/>
  <sheetViews>
    <sheetView zoomScale="70" zoomScaleNormal="70" zoomScaleSheetLayoutView="70" workbookViewId="0" topLeftCell="A2">
      <pane xSplit="2" ySplit="13" topLeftCell="F80" activePane="bottomRight" state="frozen"/>
      <selection pane="topLeft" activeCell="A2" sqref="A2"/>
      <selection pane="topRight" activeCell="C2" sqref="C2"/>
      <selection pane="bottomLeft" activeCell="A10" sqref="A10"/>
      <selection pane="bottomRight" activeCell="K12" sqref="K12:M12"/>
    </sheetView>
  </sheetViews>
  <sheetFormatPr defaultColWidth="9.125" defaultRowHeight="12.75"/>
  <cols>
    <col min="1" max="1" width="76.125" style="39" customWidth="1"/>
    <col min="2" max="2" width="10.00390625" style="39" customWidth="1"/>
    <col min="3" max="3" width="36.875" style="39" customWidth="1"/>
    <col min="4" max="7" width="19.00390625" style="39" customWidth="1"/>
    <col min="8" max="8" width="19.625" style="39" customWidth="1"/>
    <col min="9" max="10" width="19.00390625" style="39" customWidth="1"/>
    <col min="11" max="12" width="19.75390625" style="39" customWidth="1"/>
    <col min="13" max="13" width="21.00390625" style="39" customWidth="1"/>
    <col min="14" max="16384" width="9.125" style="39" customWidth="1"/>
  </cols>
  <sheetData>
    <row r="1" spans="1:12" ht="18">
      <c r="A1" s="241"/>
      <c r="B1" s="35"/>
      <c r="C1" s="35"/>
      <c r="D1" s="710"/>
      <c r="E1" s="710"/>
      <c r="F1" s="710"/>
      <c r="G1" s="710"/>
      <c r="H1" s="710"/>
      <c r="I1" s="710"/>
      <c r="J1" s="710"/>
      <c r="K1" s="710"/>
      <c r="L1" s="242"/>
    </row>
    <row r="2" spans="1:13" ht="20.25">
      <c r="A2" s="715" t="s">
        <v>84</v>
      </c>
      <c r="B2" s="715"/>
      <c r="C2" s="715"/>
      <c r="D2" s="715"/>
      <c r="E2" s="715"/>
      <c r="F2" s="715"/>
      <c r="G2" s="715"/>
      <c r="H2" s="715"/>
      <c r="I2" s="715"/>
      <c r="J2" s="715"/>
      <c r="K2" s="715"/>
      <c r="L2" s="715"/>
      <c r="M2" s="715"/>
    </row>
    <row r="3" spans="1:13" s="1" customFormat="1" ht="22.5" customHeight="1" thickBot="1">
      <c r="A3" s="642" t="s">
        <v>87</v>
      </c>
      <c r="B3" s="642"/>
      <c r="C3" s="642"/>
      <c r="D3" s="642"/>
      <c r="E3" s="642"/>
      <c r="F3" s="642"/>
      <c r="G3" s="642"/>
      <c r="H3" s="642"/>
      <c r="I3" s="642"/>
      <c r="J3" s="642"/>
      <c r="K3" s="642"/>
      <c r="L3" s="642"/>
      <c r="M3" s="642"/>
    </row>
    <row r="4" spans="1:13" ht="74.25" customHeight="1">
      <c r="A4" s="632"/>
      <c r="B4" s="36"/>
      <c r="C4" s="195" t="s">
        <v>270</v>
      </c>
      <c r="D4" s="244" t="s">
        <v>446</v>
      </c>
      <c r="E4" s="245" t="s">
        <v>447</v>
      </c>
      <c r="F4" s="244" t="s">
        <v>446</v>
      </c>
      <c r="G4" s="245" t="s">
        <v>447</v>
      </c>
      <c r="H4" s="245" t="s">
        <v>448</v>
      </c>
      <c r="I4" s="245" t="s">
        <v>395</v>
      </c>
      <c r="J4" s="245" t="s">
        <v>447</v>
      </c>
      <c r="K4" s="245" t="s">
        <v>396</v>
      </c>
      <c r="L4" s="245" t="s">
        <v>448</v>
      </c>
      <c r="M4" s="246" t="s">
        <v>397</v>
      </c>
    </row>
    <row r="5" spans="2:13" ht="21" thickBot="1">
      <c r="B5" s="35"/>
      <c r="C5" s="167" t="s">
        <v>234</v>
      </c>
      <c r="D5" s="711" t="s">
        <v>460</v>
      </c>
      <c r="E5" s="712"/>
      <c r="F5" s="711" t="s">
        <v>746</v>
      </c>
      <c r="G5" s="713"/>
      <c r="H5" s="713"/>
      <c r="I5" s="712"/>
      <c r="J5" s="711" t="s">
        <v>747</v>
      </c>
      <c r="K5" s="713"/>
      <c r="L5" s="713"/>
      <c r="M5" s="714"/>
    </row>
    <row r="6" spans="1:13" ht="29.25" customHeight="1">
      <c r="A6" s="247"/>
      <c r="B6" s="243"/>
      <c r="C6" s="716" t="s">
        <v>238</v>
      </c>
      <c r="D6" s="248"/>
      <c r="E6" s="369"/>
      <c r="F6" s="370"/>
      <c r="G6" s="248"/>
      <c r="H6" s="703" t="s">
        <v>587</v>
      </c>
      <c r="I6" s="703" t="s">
        <v>587</v>
      </c>
      <c r="J6" s="717" t="s">
        <v>587</v>
      </c>
      <c r="K6" s="703" t="s">
        <v>587</v>
      </c>
      <c r="L6" s="703" t="s">
        <v>587</v>
      </c>
      <c r="M6" s="705" t="s">
        <v>587</v>
      </c>
    </row>
    <row r="7" spans="1:13" ht="18.75">
      <c r="A7" s="44" t="s">
        <v>855</v>
      </c>
      <c r="B7" s="36"/>
      <c r="C7" s="696"/>
      <c r="D7" s="505">
        <f>((813000)+22000)+10500</f>
        <v>845500</v>
      </c>
      <c r="E7" s="506">
        <f>((868500)+22000)+10500</f>
        <v>901000</v>
      </c>
      <c r="F7" s="507">
        <f>((839500)+22000)+10500</f>
        <v>872000</v>
      </c>
      <c r="G7" s="505">
        <f>((952500)+22000)+10500</f>
        <v>985000</v>
      </c>
      <c r="H7" s="704"/>
      <c r="I7" s="704"/>
      <c r="J7" s="718"/>
      <c r="K7" s="704"/>
      <c r="L7" s="704"/>
      <c r="M7" s="706"/>
    </row>
    <row r="8" spans="1:13" ht="18">
      <c r="A8" s="249" t="s">
        <v>518</v>
      </c>
      <c r="B8" s="36"/>
      <c r="C8" s="684" t="s">
        <v>239</v>
      </c>
      <c r="D8" s="686" t="s">
        <v>587</v>
      </c>
      <c r="E8" s="688" t="s">
        <v>587</v>
      </c>
      <c r="F8" s="690" t="s">
        <v>587</v>
      </c>
      <c r="G8" s="198"/>
      <c r="H8" s="686" t="s">
        <v>587</v>
      </c>
      <c r="I8" s="686" t="s">
        <v>587</v>
      </c>
      <c r="J8" s="198"/>
      <c r="K8" s="686" t="s">
        <v>587</v>
      </c>
      <c r="L8" s="686" t="s">
        <v>587</v>
      </c>
      <c r="M8" s="693" t="s">
        <v>587</v>
      </c>
    </row>
    <row r="9" spans="2:13" ht="30.75" customHeight="1">
      <c r="B9" s="36"/>
      <c r="C9" s="707"/>
      <c r="D9" s="692"/>
      <c r="E9" s="708"/>
      <c r="F9" s="709"/>
      <c r="G9" s="505">
        <f>((994000)+22000)+10500</f>
        <v>1026500</v>
      </c>
      <c r="H9" s="692"/>
      <c r="I9" s="692"/>
      <c r="J9" s="505">
        <f>((1137500)+22000)+10500</f>
        <v>1170000</v>
      </c>
      <c r="K9" s="692"/>
      <c r="L9" s="692"/>
      <c r="M9" s="694"/>
    </row>
    <row r="10" spans="1:13" ht="27" customHeight="1">
      <c r="A10" s="249"/>
      <c r="B10" s="36"/>
      <c r="C10" s="695" t="s">
        <v>240</v>
      </c>
      <c r="D10" s="697" t="s">
        <v>587</v>
      </c>
      <c r="E10" s="699" t="s">
        <v>587</v>
      </c>
      <c r="F10" s="701" t="s">
        <v>587</v>
      </c>
      <c r="G10" s="680" t="s">
        <v>587</v>
      </c>
      <c r="H10" s="680" t="s">
        <v>587</v>
      </c>
      <c r="I10" s="198"/>
      <c r="J10" s="680" t="s">
        <v>587</v>
      </c>
      <c r="K10" s="680" t="s">
        <v>587</v>
      </c>
      <c r="L10" s="680" t="s">
        <v>587</v>
      </c>
      <c r="M10" s="682" t="s">
        <v>587</v>
      </c>
    </row>
    <row r="11" spans="1:13" ht="19.5" customHeight="1">
      <c r="A11" s="35"/>
      <c r="B11" s="36"/>
      <c r="C11" s="696"/>
      <c r="D11" s="698"/>
      <c r="E11" s="700"/>
      <c r="F11" s="702"/>
      <c r="G11" s="681"/>
      <c r="H11" s="681"/>
      <c r="I11" s="505">
        <f>((1185500)+22000)+10500</f>
        <v>1218000</v>
      </c>
      <c r="J11" s="681"/>
      <c r="K11" s="681"/>
      <c r="L11" s="681"/>
      <c r="M11" s="683"/>
    </row>
    <row r="12" spans="1:13" ht="18">
      <c r="A12" s="35"/>
      <c r="B12" s="36"/>
      <c r="C12" s="684" t="s">
        <v>398</v>
      </c>
      <c r="D12" s="686" t="s">
        <v>587</v>
      </c>
      <c r="E12" s="688" t="s">
        <v>587</v>
      </c>
      <c r="F12" s="690" t="s">
        <v>587</v>
      </c>
      <c r="G12" s="686" t="s">
        <v>587</v>
      </c>
      <c r="H12" s="198"/>
      <c r="I12" s="686" t="s">
        <v>587</v>
      </c>
      <c r="J12" s="686" t="s">
        <v>587</v>
      </c>
      <c r="K12" s="198"/>
      <c r="L12" s="198"/>
      <c r="M12" s="279"/>
    </row>
    <row r="13" spans="1:13" ht="21.75" customHeight="1" thickBot="1">
      <c r="A13" s="247"/>
      <c r="B13" s="243"/>
      <c r="C13" s="685"/>
      <c r="D13" s="687"/>
      <c r="E13" s="689"/>
      <c r="F13" s="691"/>
      <c r="G13" s="687"/>
      <c r="H13" s="508">
        <f>((1081000)+22000)+10500</f>
        <v>1113500</v>
      </c>
      <c r="I13" s="687"/>
      <c r="J13" s="687"/>
      <c r="K13" s="508">
        <f>((1484500)+22000)+10500</f>
        <v>1517000</v>
      </c>
      <c r="L13" s="508">
        <f>((1158500)+22000)+10500</f>
        <v>1191000</v>
      </c>
      <c r="M13" s="509">
        <f>((1605000)+22000)+10500</f>
        <v>1637500</v>
      </c>
    </row>
    <row r="14" spans="1:13" ht="36">
      <c r="A14" s="250" t="s">
        <v>749</v>
      </c>
      <c r="B14" s="251" t="s">
        <v>748</v>
      </c>
      <c r="C14" s="252" t="s">
        <v>235</v>
      </c>
      <c r="D14" s="253"/>
      <c r="E14" s="254"/>
      <c r="F14" s="253"/>
      <c r="G14" s="255"/>
      <c r="H14" s="253"/>
      <c r="I14" s="253"/>
      <c r="J14" s="253"/>
      <c r="K14" s="255"/>
      <c r="L14" s="253"/>
      <c r="M14" s="256"/>
    </row>
    <row r="15" spans="1:13" ht="15.75">
      <c r="A15" s="257"/>
      <c r="B15" s="255"/>
      <c r="C15" s="253"/>
      <c r="D15" s="253"/>
      <c r="E15" s="254"/>
      <c r="F15" s="253"/>
      <c r="G15" s="255"/>
      <c r="H15" s="253"/>
      <c r="I15" s="255"/>
      <c r="J15" s="253"/>
      <c r="K15" s="255"/>
      <c r="L15" s="253"/>
      <c r="M15" s="256"/>
    </row>
    <row r="16" spans="1:13" ht="15.75">
      <c r="A16" s="41" t="s">
        <v>399</v>
      </c>
      <c r="B16" s="258"/>
      <c r="C16" s="259"/>
      <c r="D16" s="260"/>
      <c r="E16" s="261"/>
      <c r="F16" s="260"/>
      <c r="G16" s="260"/>
      <c r="H16" s="260"/>
      <c r="I16" s="260"/>
      <c r="J16" s="260"/>
      <c r="K16" s="258"/>
      <c r="L16" s="260"/>
      <c r="M16" s="262"/>
    </row>
    <row r="17" spans="1:13" ht="12.75">
      <c r="A17" s="6" t="s">
        <v>588</v>
      </c>
      <c r="B17" s="263"/>
      <c r="C17" s="264"/>
      <c r="D17" s="48" t="s">
        <v>586</v>
      </c>
      <c r="E17" s="49" t="s">
        <v>586</v>
      </c>
      <c r="F17" s="48" t="s">
        <v>586</v>
      </c>
      <c r="G17" s="48" t="s">
        <v>586</v>
      </c>
      <c r="H17" s="48" t="s">
        <v>586</v>
      </c>
      <c r="I17" s="48" t="s">
        <v>586</v>
      </c>
      <c r="J17" s="48" t="s">
        <v>586</v>
      </c>
      <c r="K17" s="265" t="s">
        <v>586</v>
      </c>
      <c r="L17" s="48" t="s">
        <v>586</v>
      </c>
      <c r="M17" s="188" t="s">
        <v>586</v>
      </c>
    </row>
    <row r="18" spans="1:13" ht="12.75">
      <c r="A18" s="6" t="s">
        <v>400</v>
      </c>
      <c r="B18" s="37"/>
      <c r="C18" s="264"/>
      <c r="D18" s="48" t="s">
        <v>586</v>
      </c>
      <c r="E18" s="49" t="s">
        <v>586</v>
      </c>
      <c r="F18" s="48" t="s">
        <v>586</v>
      </c>
      <c r="G18" s="48" t="s">
        <v>586</v>
      </c>
      <c r="H18" s="48" t="s">
        <v>586</v>
      </c>
      <c r="I18" s="48" t="s">
        <v>586</v>
      </c>
      <c r="J18" s="48" t="s">
        <v>586</v>
      </c>
      <c r="K18" s="265" t="s">
        <v>586</v>
      </c>
      <c r="L18" s="48" t="s">
        <v>586</v>
      </c>
      <c r="M18" s="188" t="s">
        <v>586</v>
      </c>
    </row>
    <row r="19" spans="1:13" ht="12.75">
      <c r="A19" s="6" t="s">
        <v>193</v>
      </c>
      <c r="B19" s="37"/>
      <c r="C19" s="264"/>
      <c r="D19" s="48" t="s">
        <v>586</v>
      </c>
      <c r="E19" s="49" t="s">
        <v>586</v>
      </c>
      <c r="F19" s="48" t="s">
        <v>586</v>
      </c>
      <c r="G19" s="48" t="s">
        <v>586</v>
      </c>
      <c r="H19" s="48" t="s">
        <v>586</v>
      </c>
      <c r="I19" s="48" t="s">
        <v>586</v>
      </c>
      <c r="J19" s="48" t="s">
        <v>586</v>
      </c>
      <c r="K19" s="265" t="s">
        <v>586</v>
      </c>
      <c r="L19" s="48" t="s">
        <v>586</v>
      </c>
      <c r="M19" s="188" t="s">
        <v>586</v>
      </c>
    </row>
    <row r="20" spans="1:13" ht="25.5">
      <c r="A20" s="6" t="s">
        <v>520</v>
      </c>
      <c r="B20" s="37"/>
      <c r="C20" s="264"/>
      <c r="D20" s="48" t="s">
        <v>586</v>
      </c>
      <c r="E20" s="49" t="s">
        <v>586</v>
      </c>
      <c r="F20" s="48" t="s">
        <v>586</v>
      </c>
      <c r="G20" s="48" t="s">
        <v>586</v>
      </c>
      <c r="H20" s="48" t="s">
        <v>586</v>
      </c>
      <c r="I20" s="48" t="s">
        <v>586</v>
      </c>
      <c r="J20" s="48" t="s">
        <v>586</v>
      </c>
      <c r="K20" s="265" t="s">
        <v>586</v>
      </c>
      <c r="L20" s="48" t="s">
        <v>586</v>
      </c>
      <c r="M20" s="188" t="s">
        <v>586</v>
      </c>
    </row>
    <row r="21" spans="1:13" ht="25.5">
      <c r="A21" s="6" t="s">
        <v>503</v>
      </c>
      <c r="B21" s="37"/>
      <c r="C21" s="264"/>
      <c r="D21" s="48" t="s">
        <v>586</v>
      </c>
      <c r="E21" s="49" t="s">
        <v>586</v>
      </c>
      <c r="F21" s="48" t="s">
        <v>586</v>
      </c>
      <c r="G21" s="48" t="s">
        <v>586</v>
      </c>
      <c r="H21" s="48" t="s">
        <v>586</v>
      </c>
      <c r="I21" s="48" t="s">
        <v>586</v>
      </c>
      <c r="J21" s="48" t="s">
        <v>586</v>
      </c>
      <c r="K21" s="265" t="s">
        <v>586</v>
      </c>
      <c r="L21" s="48" t="s">
        <v>586</v>
      </c>
      <c r="M21" s="188" t="s">
        <v>586</v>
      </c>
    </row>
    <row r="22" spans="1:13" ht="25.5">
      <c r="A22" s="6" t="s">
        <v>864</v>
      </c>
      <c r="B22" s="37"/>
      <c r="C22" s="264"/>
      <c r="D22" s="13" t="s">
        <v>587</v>
      </c>
      <c r="E22" s="46" t="s">
        <v>587</v>
      </c>
      <c r="F22" s="13" t="s">
        <v>587</v>
      </c>
      <c r="G22" s="13" t="s">
        <v>587</v>
      </c>
      <c r="H22" s="48" t="s">
        <v>586</v>
      </c>
      <c r="I22" s="48" t="s">
        <v>586</v>
      </c>
      <c r="J22" s="13" t="s">
        <v>587</v>
      </c>
      <c r="K22" s="47" t="s">
        <v>587</v>
      </c>
      <c r="L22" s="48" t="s">
        <v>586</v>
      </c>
      <c r="M22" s="14" t="s">
        <v>587</v>
      </c>
    </row>
    <row r="23" spans="1:13" ht="25.5">
      <c r="A23" s="6" t="s">
        <v>672</v>
      </c>
      <c r="B23" s="37"/>
      <c r="C23" s="264"/>
      <c r="D23" s="13" t="s">
        <v>587</v>
      </c>
      <c r="E23" s="46" t="s">
        <v>587</v>
      </c>
      <c r="F23" s="13" t="s">
        <v>587</v>
      </c>
      <c r="G23" s="13" t="s">
        <v>587</v>
      </c>
      <c r="H23" s="13" t="s">
        <v>587</v>
      </c>
      <c r="I23" s="13" t="s">
        <v>587</v>
      </c>
      <c r="J23" s="13" t="s">
        <v>587</v>
      </c>
      <c r="K23" s="47" t="s">
        <v>587</v>
      </c>
      <c r="L23" s="13" t="s">
        <v>587</v>
      </c>
      <c r="M23" s="188" t="s">
        <v>586</v>
      </c>
    </row>
    <row r="24" spans="1:13" ht="12.75">
      <c r="A24" s="6" t="s">
        <v>226</v>
      </c>
      <c r="B24" s="37"/>
      <c r="C24" s="264"/>
      <c r="D24" s="48" t="s">
        <v>586</v>
      </c>
      <c r="E24" s="49" t="s">
        <v>586</v>
      </c>
      <c r="F24" s="48" t="s">
        <v>586</v>
      </c>
      <c r="G24" s="266"/>
      <c r="H24" s="266"/>
      <c r="I24" s="266"/>
      <c r="J24" s="266"/>
      <c r="K24" s="263"/>
      <c r="L24" s="266"/>
      <c r="M24" s="267"/>
    </row>
    <row r="25" spans="1:13" ht="38.25">
      <c r="A25" s="6" t="s">
        <v>30</v>
      </c>
      <c r="B25" s="37"/>
      <c r="C25" s="264"/>
      <c r="D25" s="13" t="s">
        <v>587</v>
      </c>
      <c r="E25" s="46" t="s">
        <v>587</v>
      </c>
      <c r="F25" s="13" t="s">
        <v>587</v>
      </c>
      <c r="G25" s="48" t="s">
        <v>586</v>
      </c>
      <c r="H25" s="48" t="s">
        <v>586</v>
      </c>
      <c r="I25" s="48" t="s">
        <v>586</v>
      </c>
      <c r="J25" s="48" t="s">
        <v>586</v>
      </c>
      <c r="K25" s="265" t="s">
        <v>586</v>
      </c>
      <c r="L25" s="48" t="s">
        <v>586</v>
      </c>
      <c r="M25" s="188" t="s">
        <v>586</v>
      </c>
    </row>
    <row r="26" spans="1:13" s="1" customFormat="1" ht="38.25">
      <c r="A26" s="6" t="s">
        <v>569</v>
      </c>
      <c r="B26" s="7"/>
      <c r="C26" s="31" t="s">
        <v>856</v>
      </c>
      <c r="D26" s="15" t="s">
        <v>586</v>
      </c>
      <c r="E26" s="15" t="s">
        <v>586</v>
      </c>
      <c r="F26" s="15" t="s">
        <v>586</v>
      </c>
      <c r="G26" s="15" t="s">
        <v>586</v>
      </c>
      <c r="H26" s="15" t="s">
        <v>586</v>
      </c>
      <c r="I26" s="15" t="s">
        <v>586</v>
      </c>
      <c r="J26" s="15" t="s">
        <v>586</v>
      </c>
      <c r="K26" s="15" t="s">
        <v>586</v>
      </c>
      <c r="L26" s="15" t="s">
        <v>586</v>
      </c>
      <c r="M26" s="16" t="s">
        <v>586</v>
      </c>
    </row>
    <row r="27" spans="1:13" ht="12.75">
      <c r="A27" s="42"/>
      <c r="B27" s="37"/>
      <c r="C27" s="264"/>
      <c r="D27" s="266"/>
      <c r="E27" s="268"/>
      <c r="F27" s="266"/>
      <c r="G27" s="266"/>
      <c r="H27" s="266"/>
      <c r="I27" s="266"/>
      <c r="J27" s="266"/>
      <c r="K27" s="263"/>
      <c r="L27" s="266"/>
      <c r="M27" s="267"/>
    </row>
    <row r="28" spans="1:13" ht="15.75">
      <c r="A28" s="43" t="s">
        <v>465</v>
      </c>
      <c r="B28" s="37"/>
      <c r="C28" s="264"/>
      <c r="D28" s="266"/>
      <c r="E28" s="268"/>
      <c r="F28" s="266"/>
      <c r="G28" s="266"/>
      <c r="H28" s="266"/>
      <c r="I28" s="266"/>
      <c r="J28" s="266"/>
      <c r="K28" s="263"/>
      <c r="L28" s="266"/>
      <c r="M28" s="267"/>
    </row>
    <row r="29" spans="1:13" ht="25.5">
      <c r="A29" s="6" t="s">
        <v>60</v>
      </c>
      <c r="B29" s="37"/>
      <c r="C29" s="264"/>
      <c r="D29" s="48" t="s">
        <v>586</v>
      </c>
      <c r="E29" s="49" t="s">
        <v>586</v>
      </c>
      <c r="F29" s="48" t="s">
        <v>586</v>
      </c>
      <c r="G29" s="48" t="s">
        <v>586</v>
      </c>
      <c r="H29" s="48" t="s">
        <v>586</v>
      </c>
      <c r="I29" s="48" t="s">
        <v>586</v>
      </c>
      <c r="J29" s="48" t="s">
        <v>586</v>
      </c>
      <c r="K29" s="265" t="s">
        <v>586</v>
      </c>
      <c r="L29" s="48" t="s">
        <v>586</v>
      </c>
      <c r="M29" s="188" t="s">
        <v>586</v>
      </c>
    </row>
    <row r="30" spans="1:13" ht="25.5">
      <c r="A30" s="6" t="s">
        <v>469</v>
      </c>
      <c r="B30" s="37"/>
      <c r="C30" s="264"/>
      <c r="D30" s="48" t="s">
        <v>586</v>
      </c>
      <c r="E30" s="49" t="s">
        <v>586</v>
      </c>
      <c r="F30" s="48" t="s">
        <v>586</v>
      </c>
      <c r="G30" s="48" t="s">
        <v>586</v>
      </c>
      <c r="H30" s="48" t="s">
        <v>586</v>
      </c>
      <c r="I30" s="48" t="s">
        <v>586</v>
      </c>
      <c r="J30" s="48" t="s">
        <v>586</v>
      </c>
      <c r="K30" s="265" t="s">
        <v>586</v>
      </c>
      <c r="L30" s="48" t="s">
        <v>586</v>
      </c>
      <c r="M30" s="188" t="s">
        <v>586</v>
      </c>
    </row>
    <row r="31" spans="1:13" ht="38.25">
      <c r="A31" s="6" t="s">
        <v>61</v>
      </c>
      <c r="B31" s="37"/>
      <c r="C31" s="264"/>
      <c r="D31" s="48" t="s">
        <v>586</v>
      </c>
      <c r="E31" s="49" t="s">
        <v>586</v>
      </c>
      <c r="F31" s="48" t="s">
        <v>586</v>
      </c>
      <c r="G31" s="48" t="s">
        <v>586</v>
      </c>
      <c r="H31" s="48" t="s">
        <v>586</v>
      </c>
      <c r="I31" s="48" t="s">
        <v>586</v>
      </c>
      <c r="J31" s="48" t="s">
        <v>586</v>
      </c>
      <c r="K31" s="48" t="s">
        <v>586</v>
      </c>
      <c r="L31" s="48" t="s">
        <v>586</v>
      </c>
      <c r="M31" s="188" t="s">
        <v>586</v>
      </c>
    </row>
    <row r="32" spans="1:13" ht="15">
      <c r="A32" s="6" t="s">
        <v>37</v>
      </c>
      <c r="B32" s="37" t="s">
        <v>38</v>
      </c>
      <c r="C32" s="264"/>
      <c r="D32" s="13" t="s">
        <v>587</v>
      </c>
      <c r="E32" s="46" t="s">
        <v>587</v>
      </c>
      <c r="F32" s="13">
        <v>14000</v>
      </c>
      <c r="G32" s="13">
        <v>14000</v>
      </c>
      <c r="H32" s="13">
        <v>14000</v>
      </c>
      <c r="I32" s="13">
        <v>14000</v>
      </c>
      <c r="J32" s="13">
        <v>14000</v>
      </c>
      <c r="K32" s="13">
        <v>14000</v>
      </c>
      <c r="L32" s="13">
        <v>14000</v>
      </c>
      <c r="M32" s="14">
        <v>14000</v>
      </c>
    </row>
    <row r="33" spans="1:13" ht="15">
      <c r="A33" s="6" t="s">
        <v>928</v>
      </c>
      <c r="B33" s="37" t="s">
        <v>615</v>
      </c>
      <c r="C33" s="264"/>
      <c r="D33" s="13">
        <v>13000</v>
      </c>
      <c r="E33" s="13">
        <v>13000</v>
      </c>
      <c r="F33" s="13">
        <v>13000</v>
      </c>
      <c r="G33" s="13">
        <v>13000</v>
      </c>
      <c r="H33" s="13">
        <v>13000</v>
      </c>
      <c r="I33" s="13">
        <v>13000</v>
      </c>
      <c r="J33" s="13">
        <v>13000</v>
      </c>
      <c r="K33" s="13" t="s">
        <v>587</v>
      </c>
      <c r="L33" s="13" t="s">
        <v>587</v>
      </c>
      <c r="M33" s="14" t="s">
        <v>587</v>
      </c>
    </row>
    <row r="34" spans="1:13" ht="15">
      <c r="A34" s="6" t="s">
        <v>578</v>
      </c>
      <c r="B34" s="37" t="s">
        <v>615</v>
      </c>
      <c r="C34" s="264"/>
      <c r="D34" s="13" t="s">
        <v>587</v>
      </c>
      <c r="E34" s="13" t="s">
        <v>587</v>
      </c>
      <c r="F34" s="13" t="s">
        <v>587</v>
      </c>
      <c r="G34" s="13" t="s">
        <v>587</v>
      </c>
      <c r="H34" s="13" t="s">
        <v>587</v>
      </c>
      <c r="I34" s="13" t="s">
        <v>587</v>
      </c>
      <c r="J34" s="13" t="s">
        <v>587</v>
      </c>
      <c r="K34" s="13">
        <v>13000</v>
      </c>
      <c r="L34" s="13">
        <v>13000</v>
      </c>
      <c r="M34" s="14">
        <v>13000</v>
      </c>
    </row>
    <row r="35" spans="1:13" ht="12.75">
      <c r="A35" s="6" t="s">
        <v>214</v>
      </c>
      <c r="B35" s="37"/>
      <c r="C35" s="264"/>
      <c r="D35" s="48" t="s">
        <v>586</v>
      </c>
      <c r="E35" s="49" t="s">
        <v>586</v>
      </c>
      <c r="F35" s="48" t="s">
        <v>586</v>
      </c>
      <c r="G35" s="266"/>
      <c r="H35" s="266"/>
      <c r="I35" s="266"/>
      <c r="J35" s="266"/>
      <c r="K35" s="266"/>
      <c r="L35" s="266"/>
      <c r="M35" s="267"/>
    </row>
    <row r="36" spans="1:13" ht="25.5">
      <c r="A36" s="6" t="s">
        <v>215</v>
      </c>
      <c r="B36" s="37"/>
      <c r="C36" s="264"/>
      <c r="D36" s="13" t="s">
        <v>587</v>
      </c>
      <c r="E36" s="46" t="s">
        <v>587</v>
      </c>
      <c r="F36" s="13" t="s">
        <v>587</v>
      </c>
      <c r="G36" s="48" t="s">
        <v>586</v>
      </c>
      <c r="H36" s="48" t="s">
        <v>586</v>
      </c>
      <c r="I36" s="48" t="s">
        <v>586</v>
      </c>
      <c r="J36" s="48" t="s">
        <v>586</v>
      </c>
      <c r="K36" s="48" t="s">
        <v>586</v>
      </c>
      <c r="L36" s="48" t="s">
        <v>586</v>
      </c>
      <c r="M36" s="188" t="s">
        <v>586</v>
      </c>
    </row>
    <row r="37" spans="1:13" ht="25.5">
      <c r="A37" s="6" t="s">
        <v>216</v>
      </c>
      <c r="B37" s="37" t="s">
        <v>524</v>
      </c>
      <c r="C37" s="264"/>
      <c r="D37" s="13" t="s">
        <v>587</v>
      </c>
      <c r="E37" s="46" t="s">
        <v>587</v>
      </c>
      <c r="F37" s="13" t="s">
        <v>587</v>
      </c>
      <c r="G37" s="13" t="s">
        <v>587</v>
      </c>
      <c r="H37" s="13" t="s">
        <v>587</v>
      </c>
      <c r="I37" s="13" t="s">
        <v>587</v>
      </c>
      <c r="J37" s="13">
        <v>23000</v>
      </c>
      <c r="K37" s="13">
        <v>23000</v>
      </c>
      <c r="L37" s="13">
        <v>23000</v>
      </c>
      <c r="M37" s="14">
        <v>23000</v>
      </c>
    </row>
    <row r="38" spans="1:13" ht="12.75">
      <c r="A38" s="42"/>
      <c r="B38" s="37"/>
      <c r="C38" s="264"/>
      <c r="D38" s="266"/>
      <c r="E38" s="268"/>
      <c r="F38" s="266"/>
      <c r="G38" s="266"/>
      <c r="H38" s="266"/>
      <c r="I38" s="266"/>
      <c r="J38" s="266"/>
      <c r="K38" s="266"/>
      <c r="L38" s="266"/>
      <c r="M38" s="267"/>
    </row>
    <row r="39" spans="1:13" ht="15.75">
      <c r="A39" s="43" t="s">
        <v>217</v>
      </c>
      <c r="B39" s="37"/>
      <c r="C39" s="264"/>
      <c r="D39" s="266"/>
      <c r="E39" s="268"/>
      <c r="F39" s="266"/>
      <c r="G39" s="266"/>
      <c r="H39" s="266"/>
      <c r="I39" s="266"/>
      <c r="J39" s="266"/>
      <c r="K39" s="266"/>
      <c r="L39" s="266"/>
      <c r="M39" s="267"/>
    </row>
    <row r="40" spans="1:13" ht="15">
      <c r="A40" s="6" t="s">
        <v>425</v>
      </c>
      <c r="B40" s="37" t="s">
        <v>218</v>
      </c>
      <c r="C40" s="264"/>
      <c r="D40" s="13">
        <v>5000</v>
      </c>
      <c r="E40" s="13">
        <v>5000</v>
      </c>
      <c r="F40" s="48" t="s">
        <v>586</v>
      </c>
      <c r="G40" s="48" t="s">
        <v>586</v>
      </c>
      <c r="H40" s="48" t="s">
        <v>586</v>
      </c>
      <c r="I40" s="48" t="s">
        <v>586</v>
      </c>
      <c r="J40" s="48" t="s">
        <v>586</v>
      </c>
      <c r="K40" s="48" t="s">
        <v>586</v>
      </c>
      <c r="L40" s="48" t="s">
        <v>586</v>
      </c>
      <c r="M40" s="188" t="s">
        <v>586</v>
      </c>
    </row>
    <row r="41" spans="1:13" ht="15">
      <c r="A41" s="6" t="s">
        <v>426</v>
      </c>
      <c r="B41" s="37" t="s">
        <v>219</v>
      </c>
      <c r="C41" s="264"/>
      <c r="D41" s="13" t="s">
        <v>587</v>
      </c>
      <c r="E41" s="46" t="s">
        <v>587</v>
      </c>
      <c r="F41" s="13">
        <v>4000</v>
      </c>
      <c r="G41" s="13">
        <v>4000</v>
      </c>
      <c r="H41" s="13">
        <v>4000</v>
      </c>
      <c r="I41" s="13">
        <v>4000</v>
      </c>
      <c r="J41" s="48" t="s">
        <v>586</v>
      </c>
      <c r="K41" s="48" t="s">
        <v>586</v>
      </c>
      <c r="L41" s="48" t="s">
        <v>586</v>
      </c>
      <c r="M41" s="188" t="s">
        <v>586</v>
      </c>
    </row>
    <row r="42" spans="1:13" ht="27">
      <c r="A42" s="6" t="s">
        <v>1065</v>
      </c>
      <c r="B42" s="37"/>
      <c r="C42" s="264"/>
      <c r="D42" s="48" t="s">
        <v>586</v>
      </c>
      <c r="E42" s="49" t="s">
        <v>586</v>
      </c>
      <c r="F42" s="48" t="s">
        <v>586</v>
      </c>
      <c r="G42" s="48" t="s">
        <v>586</v>
      </c>
      <c r="H42" s="48" t="s">
        <v>586</v>
      </c>
      <c r="I42" s="48" t="s">
        <v>586</v>
      </c>
      <c r="J42" s="48" t="s">
        <v>586</v>
      </c>
      <c r="K42" s="48" t="s">
        <v>586</v>
      </c>
      <c r="L42" s="48" t="s">
        <v>586</v>
      </c>
      <c r="M42" s="188" t="s">
        <v>586</v>
      </c>
    </row>
    <row r="43" spans="1:13" ht="25.5">
      <c r="A43" s="6" t="s">
        <v>220</v>
      </c>
      <c r="B43" s="37" t="s">
        <v>427</v>
      </c>
      <c r="C43" s="264"/>
      <c r="D43" s="13" t="s">
        <v>587</v>
      </c>
      <c r="E43" s="46" t="s">
        <v>587</v>
      </c>
      <c r="F43" s="13">
        <v>35000</v>
      </c>
      <c r="G43" s="13">
        <v>35000</v>
      </c>
      <c r="H43" s="13">
        <v>35000</v>
      </c>
      <c r="I43" s="13">
        <v>35000</v>
      </c>
      <c r="J43" s="48" t="s">
        <v>586</v>
      </c>
      <c r="K43" s="48" t="s">
        <v>586</v>
      </c>
      <c r="L43" s="13">
        <v>35000</v>
      </c>
      <c r="M43" s="188" t="s">
        <v>586</v>
      </c>
    </row>
    <row r="44" spans="1:13" ht="12.75">
      <c r="A44" s="6" t="s">
        <v>221</v>
      </c>
      <c r="B44" s="37"/>
      <c r="C44" s="264"/>
      <c r="D44" s="48" t="s">
        <v>586</v>
      </c>
      <c r="E44" s="49" t="s">
        <v>586</v>
      </c>
      <c r="F44" s="48" t="s">
        <v>586</v>
      </c>
      <c r="G44" s="48" t="s">
        <v>586</v>
      </c>
      <c r="H44" s="48" t="s">
        <v>586</v>
      </c>
      <c r="I44" s="48" t="s">
        <v>586</v>
      </c>
      <c r="J44" s="48" t="s">
        <v>586</v>
      </c>
      <c r="K44" s="48" t="s">
        <v>586</v>
      </c>
      <c r="L44" s="48" t="s">
        <v>586</v>
      </c>
      <c r="M44" s="188" t="s">
        <v>586</v>
      </c>
    </row>
    <row r="45" spans="1:13" ht="38.25">
      <c r="A45" s="6" t="s">
        <v>802</v>
      </c>
      <c r="B45" s="37"/>
      <c r="C45" s="264"/>
      <c r="D45" s="13" t="s">
        <v>587</v>
      </c>
      <c r="E45" s="46" t="s">
        <v>587</v>
      </c>
      <c r="F45" s="48" t="s">
        <v>586</v>
      </c>
      <c r="G45" s="48" t="s">
        <v>586</v>
      </c>
      <c r="H45" s="48" t="s">
        <v>586</v>
      </c>
      <c r="I45" s="48" t="s">
        <v>586</v>
      </c>
      <c r="J45" s="48" t="s">
        <v>586</v>
      </c>
      <c r="K45" s="48" t="s">
        <v>586</v>
      </c>
      <c r="L45" s="48" t="s">
        <v>586</v>
      </c>
      <c r="M45" s="188" t="s">
        <v>586</v>
      </c>
    </row>
    <row r="46" spans="1:13" ht="25.5">
      <c r="A46" s="6" t="s">
        <v>321</v>
      </c>
      <c r="B46" s="37"/>
      <c r="C46" s="264"/>
      <c r="D46" s="13" t="s">
        <v>587</v>
      </c>
      <c r="E46" s="46" t="s">
        <v>587</v>
      </c>
      <c r="F46" s="13" t="s">
        <v>587</v>
      </c>
      <c r="G46" s="13" t="s">
        <v>587</v>
      </c>
      <c r="H46" s="13" t="s">
        <v>587</v>
      </c>
      <c r="I46" s="13" t="s">
        <v>587</v>
      </c>
      <c r="J46" s="48" t="s">
        <v>586</v>
      </c>
      <c r="K46" s="48" t="s">
        <v>586</v>
      </c>
      <c r="L46" s="48" t="s">
        <v>586</v>
      </c>
      <c r="M46" s="188" t="s">
        <v>586</v>
      </c>
    </row>
    <row r="47" spans="1:13" ht="25.5">
      <c r="A47" s="6" t="s">
        <v>1080</v>
      </c>
      <c r="B47" s="37"/>
      <c r="C47" s="264"/>
      <c r="D47" s="48" t="s">
        <v>586</v>
      </c>
      <c r="E47" s="49" t="s">
        <v>586</v>
      </c>
      <c r="F47" s="48" t="s">
        <v>586</v>
      </c>
      <c r="G47" s="48" t="s">
        <v>586</v>
      </c>
      <c r="H47" s="48" t="s">
        <v>586</v>
      </c>
      <c r="I47" s="48" t="s">
        <v>586</v>
      </c>
      <c r="J47" s="48" t="s">
        <v>586</v>
      </c>
      <c r="K47" s="48" t="s">
        <v>586</v>
      </c>
      <c r="L47" s="48" t="s">
        <v>586</v>
      </c>
      <c r="M47" s="188" t="s">
        <v>586</v>
      </c>
    </row>
    <row r="48" spans="1:13" ht="12.75">
      <c r="A48" s="42"/>
      <c r="B48" s="37"/>
      <c r="C48" s="264"/>
      <c r="D48" s="266"/>
      <c r="E48" s="268"/>
      <c r="F48" s="266"/>
      <c r="G48" s="266"/>
      <c r="H48" s="266"/>
      <c r="I48" s="266"/>
      <c r="J48" s="266"/>
      <c r="K48" s="266"/>
      <c r="L48" s="266"/>
      <c r="M48" s="267"/>
    </row>
    <row r="49" spans="1:13" ht="15.75">
      <c r="A49" s="43" t="s">
        <v>429</v>
      </c>
      <c r="B49" s="37"/>
      <c r="C49" s="264"/>
      <c r="D49" s="266"/>
      <c r="E49" s="268"/>
      <c r="F49" s="266"/>
      <c r="G49" s="266"/>
      <c r="H49" s="266"/>
      <c r="I49" s="266"/>
      <c r="J49" s="266"/>
      <c r="K49" s="266"/>
      <c r="L49" s="266"/>
      <c r="M49" s="267"/>
    </row>
    <row r="50" spans="1:13" ht="12.75">
      <c r="A50" s="6" t="s">
        <v>72</v>
      </c>
      <c r="B50" s="37"/>
      <c r="C50" s="264"/>
      <c r="D50" s="48" t="s">
        <v>586</v>
      </c>
      <c r="E50" s="49" t="s">
        <v>586</v>
      </c>
      <c r="F50" s="48" t="s">
        <v>586</v>
      </c>
      <c r="G50" s="48" t="s">
        <v>586</v>
      </c>
      <c r="H50" s="48" t="s">
        <v>586</v>
      </c>
      <c r="I50" s="48" t="s">
        <v>586</v>
      </c>
      <c r="J50" s="48" t="s">
        <v>586</v>
      </c>
      <c r="K50" s="48" t="s">
        <v>586</v>
      </c>
      <c r="L50" s="48" t="s">
        <v>586</v>
      </c>
      <c r="M50" s="188" t="s">
        <v>586</v>
      </c>
    </row>
    <row r="51" spans="1:13" ht="24">
      <c r="A51" s="6" t="s">
        <v>73</v>
      </c>
      <c r="B51" s="37" t="s">
        <v>74</v>
      </c>
      <c r="C51" s="38" t="s">
        <v>75</v>
      </c>
      <c r="D51" s="13" t="s">
        <v>587</v>
      </c>
      <c r="E51" s="46" t="s">
        <v>587</v>
      </c>
      <c r="F51" s="13">
        <v>10000</v>
      </c>
      <c r="G51" s="13">
        <v>10000</v>
      </c>
      <c r="H51" s="13">
        <v>10000</v>
      </c>
      <c r="I51" s="13">
        <v>10000</v>
      </c>
      <c r="J51" s="13" t="s">
        <v>587</v>
      </c>
      <c r="K51" s="13" t="s">
        <v>587</v>
      </c>
      <c r="L51" s="13" t="s">
        <v>587</v>
      </c>
      <c r="M51" s="14" t="s">
        <v>587</v>
      </c>
    </row>
    <row r="52" spans="1:13" ht="25.5">
      <c r="A52" s="6" t="s">
        <v>76</v>
      </c>
      <c r="B52" s="37" t="s">
        <v>74</v>
      </c>
      <c r="C52" s="38" t="s">
        <v>679</v>
      </c>
      <c r="D52" s="13" t="s">
        <v>587</v>
      </c>
      <c r="E52" s="46" t="s">
        <v>587</v>
      </c>
      <c r="F52" s="13">
        <v>10000</v>
      </c>
      <c r="G52" s="13">
        <v>10000</v>
      </c>
      <c r="H52" s="13">
        <v>10000</v>
      </c>
      <c r="I52" s="13">
        <v>10000</v>
      </c>
      <c r="J52" s="13">
        <v>10000</v>
      </c>
      <c r="K52" s="13">
        <v>10000</v>
      </c>
      <c r="L52" s="48" t="s">
        <v>586</v>
      </c>
      <c r="M52" s="14">
        <v>10000</v>
      </c>
    </row>
    <row r="53" spans="1:13" ht="25.5">
      <c r="A53" s="6" t="s">
        <v>805</v>
      </c>
      <c r="B53" s="37"/>
      <c r="C53" s="264"/>
      <c r="D53" s="13" t="s">
        <v>587</v>
      </c>
      <c r="E53" s="46" t="s">
        <v>587</v>
      </c>
      <c r="F53" s="48" t="s">
        <v>586</v>
      </c>
      <c r="G53" s="48" t="s">
        <v>586</v>
      </c>
      <c r="H53" s="48" t="s">
        <v>586</v>
      </c>
      <c r="I53" s="48" t="s">
        <v>586</v>
      </c>
      <c r="J53" s="13" t="s">
        <v>587</v>
      </c>
      <c r="K53" s="13" t="s">
        <v>587</v>
      </c>
      <c r="L53" s="13" t="s">
        <v>587</v>
      </c>
      <c r="M53" s="14" t="s">
        <v>587</v>
      </c>
    </row>
    <row r="54" spans="1:13" ht="76.5">
      <c r="A54" s="6" t="s">
        <v>99</v>
      </c>
      <c r="B54" s="37" t="s">
        <v>806</v>
      </c>
      <c r="C54" s="264"/>
      <c r="D54" s="13" t="s">
        <v>587</v>
      </c>
      <c r="E54" s="46" t="s">
        <v>587</v>
      </c>
      <c r="F54" s="13">
        <v>44000</v>
      </c>
      <c r="G54" s="13">
        <v>44000</v>
      </c>
      <c r="H54" s="13">
        <v>44000</v>
      </c>
      <c r="I54" s="13">
        <v>44000</v>
      </c>
      <c r="J54" s="48" t="s">
        <v>586</v>
      </c>
      <c r="K54" s="48" t="s">
        <v>586</v>
      </c>
      <c r="L54" s="48" t="s">
        <v>586</v>
      </c>
      <c r="M54" s="188" t="s">
        <v>586</v>
      </c>
    </row>
    <row r="55" spans="1:13" ht="12.75">
      <c r="A55" s="42"/>
      <c r="B55" s="37"/>
      <c r="C55" s="264"/>
      <c r="D55" s="266"/>
      <c r="E55" s="268"/>
      <c r="F55" s="266"/>
      <c r="G55" s="266"/>
      <c r="H55" s="266"/>
      <c r="I55" s="266"/>
      <c r="J55" s="266"/>
      <c r="K55" s="266"/>
      <c r="L55" s="266"/>
      <c r="M55" s="267"/>
    </row>
    <row r="56" spans="1:13" ht="15.75">
      <c r="A56" s="43" t="s">
        <v>894</v>
      </c>
      <c r="B56" s="37"/>
      <c r="C56" s="264"/>
      <c r="D56" s="266"/>
      <c r="E56" s="268"/>
      <c r="F56" s="266"/>
      <c r="G56" s="266"/>
      <c r="H56" s="266"/>
      <c r="I56" s="266"/>
      <c r="J56" s="266"/>
      <c r="K56" s="266"/>
      <c r="L56" s="266"/>
      <c r="M56" s="267"/>
    </row>
    <row r="57" spans="1:13" ht="15">
      <c r="A57" s="6" t="s">
        <v>895</v>
      </c>
      <c r="B57" s="37"/>
      <c r="C57" s="264"/>
      <c r="D57" s="48" t="s">
        <v>586</v>
      </c>
      <c r="E57" s="49" t="s">
        <v>586</v>
      </c>
      <c r="F57" s="13" t="s">
        <v>587</v>
      </c>
      <c r="G57" s="13" t="s">
        <v>587</v>
      </c>
      <c r="H57" s="13" t="s">
        <v>587</v>
      </c>
      <c r="I57" s="13" t="s">
        <v>587</v>
      </c>
      <c r="J57" s="13" t="s">
        <v>587</v>
      </c>
      <c r="K57" s="13" t="s">
        <v>587</v>
      </c>
      <c r="L57" s="13" t="s">
        <v>587</v>
      </c>
      <c r="M57" s="14" t="s">
        <v>587</v>
      </c>
    </row>
    <row r="58" spans="1:13" ht="25.5">
      <c r="A58" s="6" t="s">
        <v>54</v>
      </c>
      <c r="B58" s="37"/>
      <c r="C58" s="264"/>
      <c r="D58" s="13" t="s">
        <v>587</v>
      </c>
      <c r="E58" s="46" t="s">
        <v>587</v>
      </c>
      <c r="F58" s="48" t="s">
        <v>586</v>
      </c>
      <c r="G58" s="48" t="s">
        <v>586</v>
      </c>
      <c r="H58" s="48" t="s">
        <v>586</v>
      </c>
      <c r="I58" s="48" t="s">
        <v>586</v>
      </c>
      <c r="J58" s="48" t="s">
        <v>586</v>
      </c>
      <c r="K58" s="48" t="s">
        <v>586</v>
      </c>
      <c r="L58" s="48" t="s">
        <v>586</v>
      </c>
      <c r="M58" s="188" t="s">
        <v>586</v>
      </c>
    </row>
    <row r="59" spans="1:13" ht="12.75">
      <c r="A59" s="6" t="s">
        <v>55</v>
      </c>
      <c r="B59" s="37"/>
      <c r="C59" s="264"/>
      <c r="D59" s="48" t="s">
        <v>586</v>
      </c>
      <c r="E59" s="49" t="s">
        <v>586</v>
      </c>
      <c r="F59" s="48" t="s">
        <v>586</v>
      </c>
      <c r="G59" s="48" t="s">
        <v>586</v>
      </c>
      <c r="H59" s="48" t="s">
        <v>586</v>
      </c>
      <c r="I59" s="48" t="s">
        <v>586</v>
      </c>
      <c r="J59" s="48" t="s">
        <v>586</v>
      </c>
      <c r="K59" s="48" t="s">
        <v>586</v>
      </c>
      <c r="L59" s="48" t="s">
        <v>586</v>
      </c>
      <c r="M59" s="188" t="s">
        <v>586</v>
      </c>
    </row>
    <row r="60" spans="1:13" ht="15">
      <c r="A60" s="6" t="s">
        <v>65</v>
      </c>
      <c r="B60" s="37" t="s">
        <v>66</v>
      </c>
      <c r="C60" s="264"/>
      <c r="D60" s="13" t="s">
        <v>587</v>
      </c>
      <c r="E60" s="46" t="s">
        <v>587</v>
      </c>
      <c r="F60" s="13">
        <v>12000</v>
      </c>
      <c r="G60" s="13">
        <v>12000</v>
      </c>
      <c r="H60" s="13">
        <v>12000</v>
      </c>
      <c r="I60" s="13">
        <v>12000</v>
      </c>
      <c r="J60" s="13" t="s">
        <v>587</v>
      </c>
      <c r="K60" s="13" t="s">
        <v>587</v>
      </c>
      <c r="L60" s="48" t="s">
        <v>586</v>
      </c>
      <c r="M60" s="14" t="s">
        <v>587</v>
      </c>
    </row>
    <row r="61" spans="1:13" ht="25.5">
      <c r="A61" s="6" t="s">
        <v>241</v>
      </c>
      <c r="B61" s="37" t="s">
        <v>258</v>
      </c>
      <c r="C61" s="264"/>
      <c r="D61" s="13" t="s">
        <v>587</v>
      </c>
      <c r="E61" s="46" t="s">
        <v>587</v>
      </c>
      <c r="F61" s="13">
        <v>22000</v>
      </c>
      <c r="G61" s="13">
        <v>22000</v>
      </c>
      <c r="H61" s="13">
        <v>22000</v>
      </c>
      <c r="I61" s="13">
        <v>22000</v>
      </c>
      <c r="J61" s="48" t="s">
        <v>586</v>
      </c>
      <c r="K61" s="48" t="s">
        <v>586</v>
      </c>
      <c r="L61" s="13">
        <v>10000</v>
      </c>
      <c r="M61" s="188" t="s">
        <v>586</v>
      </c>
    </row>
    <row r="62" spans="1:13" ht="12.75">
      <c r="A62" s="6" t="s">
        <v>28</v>
      </c>
      <c r="B62" s="37"/>
      <c r="C62" s="264"/>
      <c r="D62" s="48" t="s">
        <v>586</v>
      </c>
      <c r="E62" s="49" t="s">
        <v>586</v>
      </c>
      <c r="F62" s="48" t="s">
        <v>586</v>
      </c>
      <c r="G62" s="48" t="s">
        <v>586</v>
      </c>
      <c r="H62" s="48" t="s">
        <v>586</v>
      </c>
      <c r="I62" s="48" t="s">
        <v>586</v>
      </c>
      <c r="J62" s="48" t="s">
        <v>586</v>
      </c>
      <c r="K62" s="48" t="s">
        <v>586</v>
      </c>
      <c r="L62" s="48" t="s">
        <v>586</v>
      </c>
      <c r="M62" s="188" t="s">
        <v>586</v>
      </c>
    </row>
    <row r="63" spans="1:13" ht="15">
      <c r="A63" s="6" t="s">
        <v>29</v>
      </c>
      <c r="B63" s="37"/>
      <c r="C63" s="264"/>
      <c r="D63" s="13" t="s">
        <v>587</v>
      </c>
      <c r="E63" s="46" t="s">
        <v>587</v>
      </c>
      <c r="F63" s="48" t="s">
        <v>586</v>
      </c>
      <c r="G63" s="48" t="s">
        <v>586</v>
      </c>
      <c r="H63" s="48" t="s">
        <v>586</v>
      </c>
      <c r="I63" s="48" t="s">
        <v>586</v>
      </c>
      <c r="J63" s="48" t="s">
        <v>586</v>
      </c>
      <c r="K63" s="48" t="s">
        <v>586</v>
      </c>
      <c r="L63" s="48" t="s">
        <v>586</v>
      </c>
      <c r="M63" s="188" t="s">
        <v>586</v>
      </c>
    </row>
    <row r="64" spans="1:13" ht="38.25">
      <c r="A64" s="6" t="s">
        <v>57</v>
      </c>
      <c r="B64" s="37" t="s">
        <v>868</v>
      </c>
      <c r="C64" s="264"/>
      <c r="D64" s="13" t="s">
        <v>587</v>
      </c>
      <c r="E64" s="46" t="s">
        <v>587</v>
      </c>
      <c r="F64" s="13">
        <v>8000</v>
      </c>
      <c r="G64" s="13">
        <v>8000</v>
      </c>
      <c r="H64" s="13">
        <v>8000</v>
      </c>
      <c r="I64" s="13">
        <v>8000</v>
      </c>
      <c r="J64" s="48" t="s">
        <v>586</v>
      </c>
      <c r="K64" s="48" t="s">
        <v>586</v>
      </c>
      <c r="L64" s="48" t="s">
        <v>586</v>
      </c>
      <c r="M64" s="188" t="s">
        <v>586</v>
      </c>
    </row>
    <row r="65" spans="1:13" ht="25.5">
      <c r="A65" s="6" t="s">
        <v>56</v>
      </c>
      <c r="B65" s="37" t="s">
        <v>869</v>
      </c>
      <c r="C65" s="264"/>
      <c r="D65" s="13" t="s">
        <v>587</v>
      </c>
      <c r="E65" s="46" t="s">
        <v>587</v>
      </c>
      <c r="F65" s="13" t="s">
        <v>587</v>
      </c>
      <c r="G65" s="13" t="s">
        <v>587</v>
      </c>
      <c r="H65" s="13" t="s">
        <v>587</v>
      </c>
      <c r="I65" s="13" t="s">
        <v>587</v>
      </c>
      <c r="J65" s="13">
        <v>7000</v>
      </c>
      <c r="K65" s="13">
        <v>7000</v>
      </c>
      <c r="L65" s="13">
        <v>7000</v>
      </c>
      <c r="M65" s="14">
        <v>7000</v>
      </c>
    </row>
    <row r="66" spans="1:13" ht="12.75">
      <c r="A66" s="42"/>
      <c r="B66" s="37"/>
      <c r="C66" s="264"/>
      <c r="D66" s="266"/>
      <c r="E66" s="268"/>
      <c r="F66" s="266"/>
      <c r="G66" s="266"/>
      <c r="H66" s="266"/>
      <c r="I66" s="266"/>
      <c r="J66" s="266"/>
      <c r="K66" s="266"/>
      <c r="L66" s="266"/>
      <c r="M66" s="267"/>
    </row>
    <row r="67" spans="1:13" ht="15.75">
      <c r="A67" s="43" t="s">
        <v>870</v>
      </c>
      <c r="B67" s="37"/>
      <c r="C67" s="264"/>
      <c r="D67" s="266"/>
      <c r="E67" s="268"/>
      <c r="F67" s="266"/>
      <c r="G67" s="266"/>
      <c r="H67" s="266"/>
      <c r="I67" s="266"/>
      <c r="J67" s="266"/>
      <c r="K67" s="266"/>
      <c r="L67" s="266"/>
      <c r="M67" s="267"/>
    </row>
    <row r="68" spans="1:13" ht="12.75">
      <c r="A68" s="6" t="s">
        <v>871</v>
      </c>
      <c r="B68" s="37"/>
      <c r="C68" s="264"/>
      <c r="D68" s="48" t="s">
        <v>586</v>
      </c>
      <c r="E68" s="49" t="s">
        <v>586</v>
      </c>
      <c r="F68" s="48" t="s">
        <v>586</v>
      </c>
      <c r="G68" s="48" t="s">
        <v>586</v>
      </c>
      <c r="H68" s="48" t="s">
        <v>586</v>
      </c>
      <c r="I68" s="48" t="s">
        <v>586</v>
      </c>
      <c r="J68" s="48" t="s">
        <v>586</v>
      </c>
      <c r="K68" s="48" t="s">
        <v>586</v>
      </c>
      <c r="L68" s="48" t="s">
        <v>586</v>
      </c>
      <c r="M68" s="188" t="s">
        <v>586</v>
      </c>
    </row>
    <row r="69" spans="1:13" ht="25.5">
      <c r="A69" s="6" t="s">
        <v>653</v>
      </c>
      <c r="B69" s="37"/>
      <c r="C69" s="264"/>
      <c r="D69" s="48" t="s">
        <v>586</v>
      </c>
      <c r="E69" s="49" t="s">
        <v>586</v>
      </c>
      <c r="F69" s="48" t="s">
        <v>586</v>
      </c>
      <c r="G69" s="48" t="s">
        <v>586</v>
      </c>
      <c r="H69" s="48" t="s">
        <v>586</v>
      </c>
      <c r="I69" s="48" t="s">
        <v>586</v>
      </c>
      <c r="J69" s="48" t="s">
        <v>586</v>
      </c>
      <c r="K69" s="48" t="s">
        <v>586</v>
      </c>
      <c r="L69" s="48" t="s">
        <v>586</v>
      </c>
      <c r="M69" s="188" t="s">
        <v>586</v>
      </c>
    </row>
    <row r="70" spans="1:13" ht="25.5">
      <c r="A70" s="6" t="s">
        <v>102</v>
      </c>
      <c r="B70" s="37" t="s">
        <v>654</v>
      </c>
      <c r="C70" s="268"/>
      <c r="D70" s="13" t="s">
        <v>587</v>
      </c>
      <c r="E70" s="46" t="s">
        <v>587</v>
      </c>
      <c r="F70" s="13">
        <v>33000</v>
      </c>
      <c r="G70" s="13">
        <v>33000</v>
      </c>
      <c r="H70" s="13">
        <v>33000</v>
      </c>
      <c r="I70" s="13">
        <v>33000</v>
      </c>
      <c r="J70" s="13" t="s">
        <v>587</v>
      </c>
      <c r="K70" s="13" t="s">
        <v>587</v>
      </c>
      <c r="L70" s="13" t="s">
        <v>587</v>
      </c>
      <c r="M70" s="14" t="s">
        <v>587</v>
      </c>
    </row>
    <row r="71" spans="1:13" ht="25.5">
      <c r="A71" s="6" t="s">
        <v>682</v>
      </c>
      <c r="B71" s="37" t="s">
        <v>654</v>
      </c>
      <c r="C71" s="268"/>
      <c r="D71" s="13" t="s">
        <v>587</v>
      </c>
      <c r="E71" s="46" t="s">
        <v>587</v>
      </c>
      <c r="F71" s="13" t="s">
        <v>587</v>
      </c>
      <c r="G71" s="13" t="s">
        <v>587</v>
      </c>
      <c r="H71" s="13" t="s">
        <v>587</v>
      </c>
      <c r="I71" s="13" t="s">
        <v>587</v>
      </c>
      <c r="J71" s="48" t="s">
        <v>586</v>
      </c>
      <c r="K71" s="48" t="s">
        <v>586</v>
      </c>
      <c r="L71" s="48" t="s">
        <v>586</v>
      </c>
      <c r="M71" s="188" t="s">
        <v>586</v>
      </c>
    </row>
    <row r="72" spans="1:13" ht="15">
      <c r="A72" s="6" t="s">
        <v>655</v>
      </c>
      <c r="B72" s="37" t="s">
        <v>656</v>
      </c>
      <c r="C72" s="264"/>
      <c r="D72" s="13" t="s">
        <v>587</v>
      </c>
      <c r="E72" s="46" t="s">
        <v>587</v>
      </c>
      <c r="F72" s="13">
        <v>4000</v>
      </c>
      <c r="G72" s="13">
        <v>4000</v>
      </c>
      <c r="H72" s="13">
        <v>4000</v>
      </c>
      <c r="I72" s="13">
        <v>4000</v>
      </c>
      <c r="J72" s="13">
        <v>4000</v>
      </c>
      <c r="K72" s="13">
        <v>4000</v>
      </c>
      <c r="L72" s="13">
        <v>4000</v>
      </c>
      <c r="M72" s="14">
        <v>4000</v>
      </c>
    </row>
    <row r="73" spans="1:13" ht="24">
      <c r="A73" s="6" t="s">
        <v>768</v>
      </c>
      <c r="B73" s="37" t="s">
        <v>769</v>
      </c>
      <c r="C73" s="38" t="s">
        <v>770</v>
      </c>
      <c r="D73" s="13" t="s">
        <v>587</v>
      </c>
      <c r="E73" s="46" t="s">
        <v>587</v>
      </c>
      <c r="F73" s="13">
        <v>28000</v>
      </c>
      <c r="G73" s="13">
        <v>28000</v>
      </c>
      <c r="H73" s="13">
        <v>28000</v>
      </c>
      <c r="I73" s="13">
        <v>28000</v>
      </c>
      <c r="J73" s="13">
        <v>28000</v>
      </c>
      <c r="K73" s="13">
        <v>28000</v>
      </c>
      <c r="L73" s="13">
        <v>28000</v>
      </c>
      <c r="M73" s="14">
        <v>28000</v>
      </c>
    </row>
    <row r="74" spans="1:13" ht="12.75">
      <c r="A74" s="42"/>
      <c r="B74" s="37"/>
      <c r="C74" s="264"/>
      <c r="D74" s="266"/>
      <c r="E74" s="268"/>
      <c r="F74" s="266"/>
      <c r="G74" s="266"/>
      <c r="H74" s="266"/>
      <c r="I74" s="266"/>
      <c r="J74" s="266"/>
      <c r="K74" s="266"/>
      <c r="L74" s="266"/>
      <c r="M74" s="267"/>
    </row>
    <row r="75" spans="1:13" ht="15.75">
      <c r="A75" s="43" t="s">
        <v>32</v>
      </c>
      <c r="B75" s="37"/>
      <c r="C75" s="264"/>
      <c r="D75" s="266"/>
      <c r="E75" s="268"/>
      <c r="F75" s="266"/>
      <c r="G75" s="266"/>
      <c r="H75" s="266"/>
      <c r="I75" s="266"/>
      <c r="J75" s="266"/>
      <c r="K75" s="266"/>
      <c r="L75" s="266"/>
      <c r="M75" s="267"/>
    </row>
    <row r="76" spans="1:13" ht="25.5">
      <c r="A76" s="6" t="s">
        <v>276</v>
      </c>
      <c r="B76" s="37" t="s">
        <v>277</v>
      </c>
      <c r="C76" s="264"/>
      <c r="D76" s="13">
        <v>15000</v>
      </c>
      <c r="E76" s="13">
        <v>15000</v>
      </c>
      <c r="F76" s="48" t="s">
        <v>586</v>
      </c>
      <c r="G76" s="48" t="s">
        <v>586</v>
      </c>
      <c r="H76" s="48" t="s">
        <v>586</v>
      </c>
      <c r="I76" s="48" t="s">
        <v>586</v>
      </c>
      <c r="J76" s="48" t="s">
        <v>586</v>
      </c>
      <c r="K76" s="48" t="s">
        <v>586</v>
      </c>
      <c r="L76" s="48" t="s">
        <v>586</v>
      </c>
      <c r="M76" s="188" t="s">
        <v>586</v>
      </c>
    </row>
    <row r="77" spans="1:13" ht="25.5">
      <c r="A77" s="6" t="s">
        <v>579</v>
      </c>
      <c r="B77" s="37" t="s">
        <v>624</v>
      </c>
      <c r="C77" s="264"/>
      <c r="D77" s="13" t="s">
        <v>587</v>
      </c>
      <c r="E77" s="46" t="s">
        <v>587</v>
      </c>
      <c r="F77" s="13" t="s">
        <v>587</v>
      </c>
      <c r="G77" s="13" t="s">
        <v>587</v>
      </c>
      <c r="H77" s="13" t="s">
        <v>587</v>
      </c>
      <c r="I77" s="13" t="s">
        <v>587</v>
      </c>
      <c r="J77" s="13">
        <v>22000</v>
      </c>
      <c r="K77" s="13">
        <v>22000</v>
      </c>
      <c r="L77" s="13">
        <v>22000</v>
      </c>
      <c r="M77" s="14">
        <v>22000</v>
      </c>
    </row>
    <row r="78" spans="1:13" ht="15">
      <c r="A78" s="6" t="s">
        <v>763</v>
      </c>
      <c r="B78" s="37" t="s">
        <v>620</v>
      </c>
      <c r="C78" s="264"/>
      <c r="D78" s="13" t="s">
        <v>587</v>
      </c>
      <c r="E78" s="46" t="s">
        <v>587</v>
      </c>
      <c r="F78" s="13">
        <v>17000</v>
      </c>
      <c r="G78" s="13">
        <v>17000</v>
      </c>
      <c r="H78" s="13">
        <v>17000</v>
      </c>
      <c r="I78" s="13">
        <v>17000</v>
      </c>
      <c r="J78" s="13">
        <v>17000</v>
      </c>
      <c r="K78" s="13">
        <v>17000</v>
      </c>
      <c r="L78" s="13">
        <v>17000</v>
      </c>
      <c r="M78" s="14">
        <v>17000</v>
      </c>
    </row>
    <row r="79" spans="1:13" ht="36">
      <c r="A79" s="6" t="s">
        <v>764</v>
      </c>
      <c r="B79" s="37" t="s">
        <v>63</v>
      </c>
      <c r="C79" s="363" t="s">
        <v>327</v>
      </c>
      <c r="D79" s="13">
        <v>13000</v>
      </c>
      <c r="E79" s="13">
        <v>13000</v>
      </c>
      <c r="F79" s="13">
        <v>13000</v>
      </c>
      <c r="G79" s="13">
        <v>13000</v>
      </c>
      <c r="H79" s="13">
        <v>13000</v>
      </c>
      <c r="I79" s="13">
        <v>13000</v>
      </c>
      <c r="J79" s="13">
        <v>13000</v>
      </c>
      <c r="K79" s="13">
        <v>13000</v>
      </c>
      <c r="L79" s="13">
        <v>13000</v>
      </c>
      <c r="M79" s="14">
        <v>13000</v>
      </c>
    </row>
    <row r="80" spans="1:13" ht="36">
      <c r="A80" s="6" t="s">
        <v>326</v>
      </c>
      <c r="B80" s="37" t="s">
        <v>109</v>
      </c>
      <c r="C80" s="363" t="s">
        <v>328</v>
      </c>
      <c r="D80" s="13">
        <v>15000</v>
      </c>
      <c r="E80" s="13">
        <v>15000</v>
      </c>
      <c r="F80" s="13">
        <v>15000</v>
      </c>
      <c r="G80" s="13">
        <v>15000</v>
      </c>
      <c r="H80" s="13">
        <v>15000</v>
      </c>
      <c r="I80" s="13">
        <v>15000</v>
      </c>
      <c r="J80" s="13">
        <v>15000</v>
      </c>
      <c r="K80" s="13">
        <v>15000</v>
      </c>
      <c r="L80" s="13">
        <v>15000</v>
      </c>
      <c r="M80" s="14">
        <v>15000</v>
      </c>
    </row>
    <row r="81" spans="1:13" ht="76.5">
      <c r="A81" s="6" t="s">
        <v>281</v>
      </c>
      <c r="B81" s="37" t="s">
        <v>962</v>
      </c>
      <c r="C81" s="38" t="s">
        <v>837</v>
      </c>
      <c r="D81" s="13" t="s">
        <v>587</v>
      </c>
      <c r="E81" s="46" t="s">
        <v>587</v>
      </c>
      <c r="F81" s="13">
        <v>77000</v>
      </c>
      <c r="G81" s="13">
        <v>77000</v>
      </c>
      <c r="H81" s="13">
        <v>77000</v>
      </c>
      <c r="I81" s="13">
        <v>77000</v>
      </c>
      <c r="J81" s="13">
        <v>77000</v>
      </c>
      <c r="K81" s="13">
        <v>77000</v>
      </c>
      <c r="L81" s="13" t="s">
        <v>587</v>
      </c>
      <c r="M81" s="14">
        <v>77000</v>
      </c>
    </row>
    <row r="82" spans="1:13" ht="12.75">
      <c r="A82" s="42"/>
      <c r="B82" s="37"/>
      <c r="C82" s="264"/>
      <c r="D82" s="266"/>
      <c r="E82" s="268"/>
      <c r="F82" s="266"/>
      <c r="G82" s="266"/>
      <c r="H82" s="266"/>
      <c r="I82" s="266"/>
      <c r="J82" s="266"/>
      <c r="K82" s="266"/>
      <c r="L82" s="266"/>
      <c r="M82" s="267"/>
    </row>
    <row r="83" spans="1:13" ht="15.75">
      <c r="A83" s="43" t="s">
        <v>733</v>
      </c>
      <c r="B83" s="37"/>
      <c r="C83" s="264"/>
      <c r="D83" s="266"/>
      <c r="E83" s="268"/>
      <c r="F83" s="266"/>
      <c r="G83" s="266"/>
      <c r="H83" s="266"/>
      <c r="I83" s="266"/>
      <c r="J83" s="266"/>
      <c r="K83" s="266"/>
      <c r="L83" s="266"/>
      <c r="M83" s="267"/>
    </row>
    <row r="84" spans="1:13" ht="12.75">
      <c r="A84" s="6" t="s">
        <v>59</v>
      </c>
      <c r="B84" s="37"/>
      <c r="C84" s="264"/>
      <c r="D84" s="48" t="s">
        <v>586</v>
      </c>
      <c r="E84" s="49" t="s">
        <v>586</v>
      </c>
      <c r="F84" s="48" t="s">
        <v>586</v>
      </c>
      <c r="G84" s="48" t="s">
        <v>586</v>
      </c>
      <c r="H84" s="48" t="s">
        <v>586</v>
      </c>
      <c r="I84" s="48" t="s">
        <v>586</v>
      </c>
      <c r="J84" s="48" t="s">
        <v>586</v>
      </c>
      <c r="K84" s="48" t="s">
        <v>586</v>
      </c>
      <c r="L84" s="48" t="s">
        <v>586</v>
      </c>
      <c r="M84" s="188" t="s">
        <v>586</v>
      </c>
    </row>
    <row r="85" spans="1:13" ht="51">
      <c r="A85" s="6" t="s">
        <v>566</v>
      </c>
      <c r="B85" s="586" t="s">
        <v>1048</v>
      </c>
      <c r="C85" s="264"/>
      <c r="D85" s="13">
        <v>15000</v>
      </c>
      <c r="E85" s="13">
        <v>15000</v>
      </c>
      <c r="F85" s="13">
        <v>15000</v>
      </c>
      <c r="G85" s="13">
        <v>15000</v>
      </c>
      <c r="H85" s="13">
        <v>15000</v>
      </c>
      <c r="I85" s="13">
        <v>15000</v>
      </c>
      <c r="J85" s="13">
        <v>15000</v>
      </c>
      <c r="K85" s="13">
        <v>15000</v>
      </c>
      <c r="L85" s="13">
        <v>15000</v>
      </c>
      <c r="M85" s="14">
        <v>15000</v>
      </c>
    </row>
    <row r="86" spans="1:13" ht="15">
      <c r="A86" s="6" t="s">
        <v>118</v>
      </c>
      <c r="B86" s="529"/>
      <c r="C86" s="264"/>
      <c r="D86" s="48" t="s">
        <v>586</v>
      </c>
      <c r="E86" s="49" t="s">
        <v>586</v>
      </c>
      <c r="F86" s="48" t="s">
        <v>586</v>
      </c>
      <c r="G86" s="48" t="s">
        <v>586</v>
      </c>
      <c r="H86" s="48" t="s">
        <v>586</v>
      </c>
      <c r="I86" s="13" t="s">
        <v>587</v>
      </c>
      <c r="J86" s="13" t="s">
        <v>587</v>
      </c>
      <c r="K86" s="13" t="s">
        <v>587</v>
      </c>
      <c r="L86" s="13" t="s">
        <v>587</v>
      </c>
      <c r="M86" s="14" t="s">
        <v>587</v>
      </c>
    </row>
    <row r="87" spans="1:13" ht="15">
      <c r="A87" s="6" t="s">
        <v>119</v>
      </c>
      <c r="B87" s="37" t="s">
        <v>120</v>
      </c>
      <c r="C87" s="264"/>
      <c r="D87" s="13">
        <v>24000</v>
      </c>
      <c r="E87" s="13">
        <v>24000</v>
      </c>
      <c r="F87" s="13">
        <v>24000</v>
      </c>
      <c r="G87" s="13">
        <v>24000</v>
      </c>
      <c r="H87" s="13">
        <v>24000</v>
      </c>
      <c r="I87" s="48" t="s">
        <v>586</v>
      </c>
      <c r="J87" s="13" t="s">
        <v>587</v>
      </c>
      <c r="K87" s="13" t="s">
        <v>587</v>
      </c>
      <c r="L87" s="13" t="s">
        <v>587</v>
      </c>
      <c r="M87" s="14" t="s">
        <v>587</v>
      </c>
    </row>
    <row r="88" spans="1:13" ht="15">
      <c r="A88" s="6" t="s">
        <v>121</v>
      </c>
      <c r="B88" s="37" t="s">
        <v>122</v>
      </c>
      <c r="C88" s="264"/>
      <c r="D88" s="13">
        <v>28000</v>
      </c>
      <c r="E88" s="13">
        <v>28000</v>
      </c>
      <c r="F88" s="13">
        <v>28000</v>
      </c>
      <c r="G88" s="13">
        <v>28000</v>
      </c>
      <c r="H88" s="13">
        <v>28000</v>
      </c>
      <c r="I88" s="13">
        <v>4000</v>
      </c>
      <c r="J88" s="48" t="s">
        <v>586</v>
      </c>
      <c r="K88" s="13" t="s">
        <v>587</v>
      </c>
      <c r="L88" s="48" t="s">
        <v>586</v>
      </c>
      <c r="M88" s="14" t="s">
        <v>587</v>
      </c>
    </row>
    <row r="89" spans="1:13" ht="15">
      <c r="A89" s="6" t="s">
        <v>123</v>
      </c>
      <c r="B89" s="37" t="s">
        <v>124</v>
      </c>
      <c r="C89" s="264"/>
      <c r="D89" s="13" t="s">
        <v>587</v>
      </c>
      <c r="E89" s="46" t="s">
        <v>587</v>
      </c>
      <c r="F89" s="13">
        <v>42000</v>
      </c>
      <c r="G89" s="13">
        <v>42000</v>
      </c>
      <c r="H89" s="13">
        <v>42000</v>
      </c>
      <c r="I89" s="13">
        <v>18000</v>
      </c>
      <c r="J89" s="13">
        <v>14000</v>
      </c>
      <c r="K89" s="48" t="s">
        <v>586</v>
      </c>
      <c r="L89" s="13">
        <v>14000</v>
      </c>
      <c r="M89" s="188" t="s">
        <v>586</v>
      </c>
    </row>
    <row r="90" spans="1:13" ht="24">
      <c r="A90" s="6" t="s">
        <v>125</v>
      </c>
      <c r="B90" s="37" t="s">
        <v>126</v>
      </c>
      <c r="C90" s="38" t="s">
        <v>696</v>
      </c>
      <c r="D90" s="13" t="s">
        <v>587</v>
      </c>
      <c r="E90" s="46" t="s">
        <v>587</v>
      </c>
      <c r="F90" s="13" t="s">
        <v>587</v>
      </c>
      <c r="G90" s="13">
        <v>52000</v>
      </c>
      <c r="H90" s="13">
        <v>52000</v>
      </c>
      <c r="I90" s="13">
        <v>28000</v>
      </c>
      <c r="J90" s="13">
        <v>24000</v>
      </c>
      <c r="K90" s="13">
        <v>10000</v>
      </c>
      <c r="L90" s="13">
        <v>24000</v>
      </c>
      <c r="M90" s="14">
        <v>10000</v>
      </c>
    </row>
    <row r="91" spans="1:13" ht="15">
      <c r="A91" s="6" t="s">
        <v>741</v>
      </c>
      <c r="B91" s="37"/>
      <c r="C91" s="264"/>
      <c r="D91" s="13" t="s">
        <v>587</v>
      </c>
      <c r="E91" s="13" t="s">
        <v>587</v>
      </c>
      <c r="F91" s="48" t="s">
        <v>586</v>
      </c>
      <c r="G91" s="48" t="s">
        <v>586</v>
      </c>
      <c r="H91" s="48" t="s">
        <v>586</v>
      </c>
      <c r="I91" s="48" t="s">
        <v>586</v>
      </c>
      <c r="J91" s="48" t="s">
        <v>586</v>
      </c>
      <c r="K91" s="48" t="s">
        <v>586</v>
      </c>
      <c r="L91" s="48" t="s">
        <v>586</v>
      </c>
      <c r="M91" s="188" t="s">
        <v>586</v>
      </c>
    </row>
    <row r="92" spans="1:13" ht="12.75">
      <c r="A92" s="6" t="s">
        <v>0</v>
      </c>
      <c r="B92" s="37"/>
      <c r="C92" s="264"/>
      <c r="D92" s="48" t="s">
        <v>586</v>
      </c>
      <c r="E92" s="49" t="s">
        <v>586</v>
      </c>
      <c r="F92" s="266"/>
      <c r="G92" s="266"/>
      <c r="H92" s="266"/>
      <c r="I92" s="266"/>
      <c r="J92" s="266"/>
      <c r="K92" s="266"/>
      <c r="L92" s="266"/>
      <c r="M92" s="267"/>
    </row>
    <row r="93" spans="1:13" ht="15">
      <c r="A93" s="6" t="s">
        <v>1</v>
      </c>
      <c r="B93" s="37" t="s">
        <v>2</v>
      </c>
      <c r="C93" s="264"/>
      <c r="D93" s="13" t="s">
        <v>587</v>
      </c>
      <c r="E93" s="46" t="s">
        <v>587</v>
      </c>
      <c r="F93" s="48" t="s">
        <v>586</v>
      </c>
      <c r="G93" s="48" t="s">
        <v>586</v>
      </c>
      <c r="H93" s="269" t="s">
        <v>586</v>
      </c>
      <c r="I93" s="48" t="s">
        <v>586</v>
      </c>
      <c r="J93" s="13" t="s">
        <v>587</v>
      </c>
      <c r="K93" s="13" t="s">
        <v>587</v>
      </c>
      <c r="L93" s="13" t="s">
        <v>587</v>
      </c>
      <c r="M93" s="14" t="s">
        <v>587</v>
      </c>
    </row>
    <row r="94" spans="1:13" ht="24">
      <c r="A94" s="6" t="s">
        <v>3</v>
      </c>
      <c r="B94" s="37" t="s">
        <v>4</v>
      </c>
      <c r="C94" s="38" t="s">
        <v>5</v>
      </c>
      <c r="D94" s="13" t="s">
        <v>587</v>
      </c>
      <c r="E94" s="46" t="s">
        <v>587</v>
      </c>
      <c r="F94" s="13">
        <v>11000</v>
      </c>
      <c r="G94" s="185">
        <v>11000</v>
      </c>
      <c r="H94" s="13">
        <v>11000</v>
      </c>
      <c r="I94" s="47">
        <v>11000</v>
      </c>
      <c r="J94" s="13" t="s">
        <v>587</v>
      </c>
      <c r="K94" s="13" t="s">
        <v>587</v>
      </c>
      <c r="L94" s="13" t="s">
        <v>587</v>
      </c>
      <c r="M94" s="14" t="s">
        <v>587</v>
      </c>
    </row>
    <row r="95" spans="1:13" ht="76.5">
      <c r="A95" s="6" t="s">
        <v>100</v>
      </c>
      <c r="B95" s="37" t="s">
        <v>806</v>
      </c>
      <c r="C95" s="264"/>
      <c r="D95" s="13" t="s">
        <v>587</v>
      </c>
      <c r="E95" s="46" t="s">
        <v>587</v>
      </c>
      <c r="F95" s="13">
        <v>44000</v>
      </c>
      <c r="G95" s="13">
        <v>44000</v>
      </c>
      <c r="H95" s="186">
        <v>44000</v>
      </c>
      <c r="I95" s="13">
        <v>44000</v>
      </c>
      <c r="J95" s="48" t="s">
        <v>586</v>
      </c>
      <c r="K95" s="48" t="s">
        <v>586</v>
      </c>
      <c r="L95" s="48" t="s">
        <v>586</v>
      </c>
      <c r="M95" s="188" t="s">
        <v>586</v>
      </c>
    </row>
    <row r="96" spans="1:13" ht="25.5">
      <c r="A96" s="6" t="s">
        <v>16</v>
      </c>
      <c r="B96" s="37" t="s">
        <v>17</v>
      </c>
      <c r="C96" s="38"/>
      <c r="D96" s="13" t="s">
        <v>587</v>
      </c>
      <c r="E96" s="46" t="s">
        <v>587</v>
      </c>
      <c r="F96" s="13">
        <v>61000</v>
      </c>
      <c r="G96" s="13">
        <v>61000</v>
      </c>
      <c r="H96" s="13">
        <v>61000</v>
      </c>
      <c r="I96" s="13">
        <v>61000</v>
      </c>
      <c r="J96" s="48" t="s">
        <v>586</v>
      </c>
      <c r="K96" s="48" t="s">
        <v>586</v>
      </c>
      <c r="L96" s="48" t="s">
        <v>586</v>
      </c>
      <c r="M96" s="188" t="s">
        <v>586</v>
      </c>
    </row>
    <row r="97" spans="1:13" ht="25.5">
      <c r="A97" s="6" t="s">
        <v>242</v>
      </c>
      <c r="B97" s="37" t="s">
        <v>721</v>
      </c>
      <c r="C97" s="38"/>
      <c r="D97" s="13" t="s">
        <v>587</v>
      </c>
      <c r="E97" s="46" t="s">
        <v>587</v>
      </c>
      <c r="F97" s="13">
        <v>70000</v>
      </c>
      <c r="G97" s="13">
        <v>70000</v>
      </c>
      <c r="H97" s="13">
        <v>70000</v>
      </c>
      <c r="I97" s="13">
        <v>70000</v>
      </c>
      <c r="J97" s="13">
        <v>53000</v>
      </c>
      <c r="K97" s="13">
        <v>53000</v>
      </c>
      <c r="L97" s="13">
        <v>53000</v>
      </c>
      <c r="M97" s="14">
        <v>53000</v>
      </c>
    </row>
    <row r="98" spans="1:13" ht="25.5">
      <c r="A98" s="6" t="s">
        <v>298</v>
      </c>
      <c r="B98" s="37" t="s">
        <v>299</v>
      </c>
      <c r="C98" s="38"/>
      <c r="D98" s="13" t="s">
        <v>587</v>
      </c>
      <c r="E98" s="46" t="s">
        <v>587</v>
      </c>
      <c r="F98" s="13">
        <v>114000</v>
      </c>
      <c r="G98" s="13">
        <v>114000</v>
      </c>
      <c r="H98" s="13">
        <v>114000</v>
      </c>
      <c r="I98" s="13">
        <v>114000</v>
      </c>
      <c r="J98" s="13">
        <v>53000</v>
      </c>
      <c r="K98" s="13">
        <v>53000</v>
      </c>
      <c r="L98" s="13">
        <v>53000</v>
      </c>
      <c r="M98" s="14">
        <v>53000</v>
      </c>
    </row>
    <row r="99" spans="1:13" ht="64.5" thickBot="1">
      <c r="A99" s="11" t="s">
        <v>780</v>
      </c>
      <c r="B99" s="40" t="s">
        <v>723</v>
      </c>
      <c r="C99" s="50"/>
      <c r="D99" s="21" t="s">
        <v>587</v>
      </c>
      <c r="E99" s="51" t="s">
        <v>587</v>
      </c>
      <c r="F99" s="21" t="s">
        <v>587</v>
      </c>
      <c r="G99" s="21" t="s">
        <v>587</v>
      </c>
      <c r="H99" s="21" t="s">
        <v>587</v>
      </c>
      <c r="I99" s="21" t="s">
        <v>587</v>
      </c>
      <c r="J99" s="21">
        <v>208000</v>
      </c>
      <c r="K99" s="21">
        <v>208000</v>
      </c>
      <c r="L99" s="21">
        <v>208000</v>
      </c>
      <c r="M99" s="22">
        <v>208000</v>
      </c>
    </row>
  </sheetData>
  <mergeCells count="39">
    <mergeCell ref="H6:H7"/>
    <mergeCell ref="C6:C7"/>
    <mergeCell ref="I6:I7"/>
    <mergeCell ref="J6:J7"/>
    <mergeCell ref="D1:K1"/>
    <mergeCell ref="D5:E5"/>
    <mergeCell ref="F5:I5"/>
    <mergeCell ref="J5:M5"/>
    <mergeCell ref="A3:M3"/>
    <mergeCell ref="A2:M2"/>
    <mergeCell ref="K6:K7"/>
    <mergeCell ref="L6:L7"/>
    <mergeCell ref="M6:M7"/>
    <mergeCell ref="C8:C9"/>
    <mergeCell ref="D8:D9"/>
    <mergeCell ref="E8:E9"/>
    <mergeCell ref="F8:F9"/>
    <mergeCell ref="H8:H9"/>
    <mergeCell ref="I8:I9"/>
    <mergeCell ref="K8:K9"/>
    <mergeCell ref="L8:L9"/>
    <mergeCell ref="M8:M9"/>
    <mergeCell ref="C10:C11"/>
    <mergeCell ref="D10:D11"/>
    <mergeCell ref="E10:E11"/>
    <mergeCell ref="F10:F11"/>
    <mergeCell ref="G10:G11"/>
    <mergeCell ref="H10:H11"/>
    <mergeCell ref="J10:J11"/>
    <mergeCell ref="K10:K11"/>
    <mergeCell ref="L10:L11"/>
    <mergeCell ref="M10:M11"/>
    <mergeCell ref="C12:C13"/>
    <mergeCell ref="D12:D13"/>
    <mergeCell ref="E12:E13"/>
    <mergeCell ref="F12:F13"/>
    <mergeCell ref="G12:G13"/>
    <mergeCell ref="I12:I13"/>
    <mergeCell ref="J12:J13"/>
  </mergeCells>
  <printOptions/>
  <pageMargins left="0.75" right="0.75" top="1" bottom="1" header="0.5" footer="0.5"/>
  <pageSetup fitToHeight="1" fitToWidth="1" horizontalDpi="600" verticalDpi="600" orientation="portrait" paperSize="9" scale="26" r:id="rId1"/>
  <rowBreaks count="1" manualBreakCount="1">
    <brk id="82" max="11" man="1"/>
  </rowBreaks>
</worksheet>
</file>

<file path=xl/worksheets/sheet13.xml><?xml version="1.0" encoding="utf-8"?>
<worksheet xmlns="http://schemas.openxmlformats.org/spreadsheetml/2006/main" xmlns:r="http://schemas.openxmlformats.org/officeDocument/2006/relationships">
  <sheetPr codeName="Sheet28"/>
  <dimension ref="A1:M88"/>
  <sheetViews>
    <sheetView view="pageBreakPreview" zoomScale="70" zoomScaleNormal="70" zoomScaleSheetLayoutView="70" workbookViewId="0" topLeftCell="A2">
      <pane xSplit="2" ySplit="11" topLeftCell="C74" activePane="bottomRight" state="frozen"/>
      <selection pane="topLeft" activeCell="A2" sqref="A2"/>
      <selection pane="topRight" activeCell="C2" sqref="C2"/>
      <selection pane="bottomLeft" activeCell="A10" sqref="A10"/>
      <selection pane="bottomRight" activeCell="H10" sqref="H10"/>
    </sheetView>
  </sheetViews>
  <sheetFormatPr defaultColWidth="9.125" defaultRowHeight="12.75"/>
  <cols>
    <col min="1" max="1" width="73.375" style="39" customWidth="1"/>
    <col min="2" max="2" width="10.00390625" style="39" customWidth="1"/>
    <col min="3" max="3" width="36.875" style="39" customWidth="1"/>
    <col min="4" max="7" width="19.00390625" style="39" customWidth="1"/>
    <col min="8" max="8" width="21.25390625" style="39" customWidth="1"/>
    <col min="9" max="9" width="19.00390625" style="39" customWidth="1"/>
    <col min="10" max="16384" width="9.125" style="39" customWidth="1"/>
  </cols>
  <sheetData>
    <row r="1" spans="1:9" ht="18">
      <c r="A1" s="241"/>
      <c r="B1" s="35"/>
      <c r="C1" s="35"/>
      <c r="D1" s="710"/>
      <c r="E1" s="710"/>
      <c r="F1" s="710"/>
      <c r="G1" s="710"/>
      <c r="H1" s="710"/>
      <c r="I1" s="710"/>
    </row>
    <row r="2" spans="1:9" ht="20.25">
      <c r="A2" s="715" t="s">
        <v>84</v>
      </c>
      <c r="B2" s="715"/>
      <c r="C2" s="715"/>
      <c r="D2" s="715"/>
      <c r="E2" s="715"/>
      <c r="F2" s="715"/>
      <c r="G2" s="715"/>
      <c r="H2" s="715"/>
      <c r="I2" s="715"/>
    </row>
    <row r="3" spans="1:13" s="1" customFormat="1" ht="22.5" customHeight="1" thickBot="1">
      <c r="A3" s="642" t="s">
        <v>88</v>
      </c>
      <c r="B3" s="642"/>
      <c r="C3" s="642"/>
      <c r="D3" s="642"/>
      <c r="E3" s="642"/>
      <c r="F3" s="642"/>
      <c r="G3" s="642"/>
      <c r="H3" s="642"/>
      <c r="I3" s="642"/>
      <c r="J3" s="525"/>
      <c r="K3" s="525"/>
      <c r="L3" s="525"/>
      <c r="M3" s="525"/>
    </row>
    <row r="4" spans="1:9" ht="54">
      <c r="A4" s="632"/>
      <c r="B4" s="36"/>
      <c r="C4" s="195" t="s">
        <v>270</v>
      </c>
      <c r="D4" s="244" t="s">
        <v>446</v>
      </c>
      <c r="E4" s="245" t="s">
        <v>447</v>
      </c>
      <c r="F4" s="244" t="s">
        <v>446</v>
      </c>
      <c r="G4" s="245" t="s">
        <v>447</v>
      </c>
      <c r="H4" s="245" t="s">
        <v>448</v>
      </c>
      <c r="I4" s="246" t="s">
        <v>447</v>
      </c>
    </row>
    <row r="5" spans="2:9" ht="21" thickBot="1">
      <c r="B5" s="35"/>
      <c r="C5" s="167" t="s">
        <v>234</v>
      </c>
      <c r="D5" s="711" t="s">
        <v>460</v>
      </c>
      <c r="E5" s="712"/>
      <c r="F5" s="711" t="s">
        <v>746</v>
      </c>
      <c r="G5" s="713"/>
      <c r="H5" s="713"/>
      <c r="I5" s="587" t="s">
        <v>747</v>
      </c>
    </row>
    <row r="6" spans="1:9" ht="19.5" customHeight="1">
      <c r="A6" s="247"/>
      <c r="B6" s="243"/>
      <c r="C6" s="716" t="s">
        <v>238</v>
      </c>
      <c r="D6" s="248"/>
      <c r="E6" s="369"/>
      <c r="F6" s="370"/>
      <c r="G6" s="248"/>
      <c r="H6" s="703" t="s">
        <v>587</v>
      </c>
      <c r="I6" s="719" t="s">
        <v>587</v>
      </c>
    </row>
    <row r="7" spans="1:9" ht="18.75">
      <c r="A7" s="44" t="s">
        <v>855</v>
      </c>
      <c r="B7" s="36"/>
      <c r="C7" s="696"/>
      <c r="D7" s="505">
        <f>((831000)+22000)+10500</f>
        <v>863500</v>
      </c>
      <c r="E7" s="506">
        <f>((885500)+22000)+10500</f>
        <v>918000</v>
      </c>
      <c r="F7" s="507">
        <f>((876000)+22000)+10500</f>
        <v>908500</v>
      </c>
      <c r="G7" s="505">
        <f>((985500)+22000)+10500</f>
        <v>1018000</v>
      </c>
      <c r="H7" s="704"/>
      <c r="I7" s="720"/>
    </row>
    <row r="8" spans="1:9" ht="18">
      <c r="A8" s="249" t="s">
        <v>518</v>
      </c>
      <c r="B8" s="36"/>
      <c r="C8" s="684" t="s">
        <v>239</v>
      </c>
      <c r="D8" s="686" t="s">
        <v>587</v>
      </c>
      <c r="E8" s="688" t="s">
        <v>587</v>
      </c>
      <c r="F8" s="690" t="s">
        <v>587</v>
      </c>
      <c r="G8" s="198"/>
      <c r="H8" s="686" t="s">
        <v>587</v>
      </c>
      <c r="I8" s="279"/>
    </row>
    <row r="9" spans="2:9" ht="30.75" customHeight="1">
      <c r="B9" s="36"/>
      <c r="C9" s="707"/>
      <c r="D9" s="692"/>
      <c r="E9" s="708"/>
      <c r="F9" s="709"/>
      <c r="G9" s="505">
        <f>(((994000)+35000)+22000)+10500</f>
        <v>1061500</v>
      </c>
      <c r="H9" s="692"/>
      <c r="I9" s="588">
        <f>((1159000)+22000)+10500</f>
        <v>1191500</v>
      </c>
    </row>
    <row r="10" spans="1:9" ht="18">
      <c r="A10" s="35"/>
      <c r="B10" s="36"/>
      <c r="C10" s="684" t="s">
        <v>398</v>
      </c>
      <c r="D10" s="686" t="s">
        <v>587</v>
      </c>
      <c r="E10" s="688" t="s">
        <v>587</v>
      </c>
      <c r="F10" s="690" t="s">
        <v>587</v>
      </c>
      <c r="G10" s="686" t="s">
        <v>587</v>
      </c>
      <c r="H10" s="198"/>
      <c r="I10" s="693" t="s">
        <v>587</v>
      </c>
    </row>
    <row r="11" spans="1:9" ht="21.75" customHeight="1" thickBot="1">
      <c r="A11" s="247"/>
      <c r="B11" s="243"/>
      <c r="C11" s="685"/>
      <c r="D11" s="687"/>
      <c r="E11" s="689"/>
      <c r="F11" s="691"/>
      <c r="G11" s="687"/>
      <c r="H11" s="508">
        <f>((1133000)+22000)+10500</f>
        <v>1165500</v>
      </c>
      <c r="I11" s="721"/>
    </row>
    <row r="12" spans="1:9" ht="36">
      <c r="A12" s="250" t="s">
        <v>749</v>
      </c>
      <c r="B12" s="251" t="s">
        <v>748</v>
      </c>
      <c r="C12" s="252" t="s">
        <v>235</v>
      </c>
      <c r="D12" s="253"/>
      <c r="E12" s="254"/>
      <c r="F12" s="253"/>
      <c r="G12" s="255"/>
      <c r="H12" s="253"/>
      <c r="I12" s="256"/>
    </row>
    <row r="13" spans="1:9" ht="15.75">
      <c r="A13" s="257"/>
      <c r="B13" s="255"/>
      <c r="C13" s="253"/>
      <c r="D13" s="253"/>
      <c r="E13" s="254"/>
      <c r="F13" s="253"/>
      <c r="G13" s="255"/>
      <c r="H13" s="253"/>
      <c r="I13" s="256"/>
    </row>
    <row r="14" spans="1:9" ht="15.75">
      <c r="A14" s="41" t="s">
        <v>399</v>
      </c>
      <c r="B14" s="258"/>
      <c r="C14" s="259"/>
      <c r="D14" s="260"/>
      <c r="E14" s="261"/>
      <c r="F14" s="260"/>
      <c r="G14" s="260"/>
      <c r="H14" s="260"/>
      <c r="I14" s="262"/>
    </row>
    <row r="15" spans="1:9" ht="12.75">
      <c r="A15" s="6" t="s">
        <v>588</v>
      </c>
      <c r="B15" s="263"/>
      <c r="C15" s="264"/>
      <c r="D15" s="48" t="s">
        <v>586</v>
      </c>
      <c r="E15" s="49" t="s">
        <v>586</v>
      </c>
      <c r="F15" s="48" t="s">
        <v>586</v>
      </c>
      <c r="G15" s="48" t="s">
        <v>586</v>
      </c>
      <c r="H15" s="48" t="s">
        <v>586</v>
      </c>
      <c r="I15" s="188" t="s">
        <v>586</v>
      </c>
    </row>
    <row r="16" spans="1:9" ht="12.75">
      <c r="A16" s="6" t="s">
        <v>400</v>
      </c>
      <c r="B16" s="37"/>
      <c r="C16" s="264"/>
      <c r="D16" s="48" t="s">
        <v>586</v>
      </c>
      <c r="E16" s="49" t="s">
        <v>586</v>
      </c>
      <c r="F16" s="48" t="s">
        <v>586</v>
      </c>
      <c r="G16" s="48" t="s">
        <v>586</v>
      </c>
      <c r="H16" s="48" t="s">
        <v>586</v>
      </c>
      <c r="I16" s="188" t="s">
        <v>586</v>
      </c>
    </row>
    <row r="17" spans="1:9" ht="12.75">
      <c r="A17" s="6" t="s">
        <v>193</v>
      </c>
      <c r="B17" s="37"/>
      <c r="C17" s="264"/>
      <c r="D17" s="48" t="s">
        <v>586</v>
      </c>
      <c r="E17" s="49" t="s">
        <v>586</v>
      </c>
      <c r="F17" s="48" t="s">
        <v>586</v>
      </c>
      <c r="G17" s="48" t="s">
        <v>586</v>
      </c>
      <c r="H17" s="48" t="s">
        <v>586</v>
      </c>
      <c r="I17" s="188" t="s">
        <v>586</v>
      </c>
    </row>
    <row r="18" spans="1:9" ht="25.5">
      <c r="A18" s="6" t="s">
        <v>520</v>
      </c>
      <c r="B18" s="37"/>
      <c r="C18" s="264"/>
      <c r="D18" s="48" t="s">
        <v>586</v>
      </c>
      <c r="E18" s="49" t="s">
        <v>586</v>
      </c>
      <c r="F18" s="48" t="s">
        <v>586</v>
      </c>
      <c r="G18" s="48" t="s">
        <v>586</v>
      </c>
      <c r="H18" s="48" t="s">
        <v>586</v>
      </c>
      <c r="I18" s="188" t="s">
        <v>586</v>
      </c>
    </row>
    <row r="19" spans="1:9" ht="25.5">
      <c r="A19" s="6" t="s">
        <v>503</v>
      </c>
      <c r="B19" s="37"/>
      <c r="C19" s="264"/>
      <c r="D19" s="48" t="s">
        <v>586</v>
      </c>
      <c r="E19" s="49" t="s">
        <v>586</v>
      </c>
      <c r="F19" s="48" t="s">
        <v>586</v>
      </c>
      <c r="G19" s="48" t="s">
        <v>586</v>
      </c>
      <c r="H19" s="48" t="s">
        <v>586</v>
      </c>
      <c r="I19" s="188" t="s">
        <v>586</v>
      </c>
    </row>
    <row r="20" spans="1:9" ht="15">
      <c r="A20" s="6" t="s">
        <v>663</v>
      </c>
      <c r="B20" s="37"/>
      <c r="C20" s="264"/>
      <c r="D20" s="13" t="s">
        <v>587</v>
      </c>
      <c r="E20" s="46" t="s">
        <v>587</v>
      </c>
      <c r="F20" s="13" t="s">
        <v>587</v>
      </c>
      <c r="G20" s="13" t="s">
        <v>587</v>
      </c>
      <c r="H20" s="48" t="s">
        <v>586</v>
      </c>
      <c r="I20" s="14" t="s">
        <v>587</v>
      </c>
    </row>
    <row r="21" spans="1:9" ht="15">
      <c r="A21" s="6" t="s">
        <v>226</v>
      </c>
      <c r="B21" s="37"/>
      <c r="C21" s="264"/>
      <c r="D21" s="48" t="s">
        <v>586</v>
      </c>
      <c r="E21" s="49" t="s">
        <v>586</v>
      </c>
      <c r="F21" s="48" t="s">
        <v>586</v>
      </c>
      <c r="G21" s="13" t="s">
        <v>587</v>
      </c>
      <c r="H21" s="13" t="s">
        <v>587</v>
      </c>
      <c r="I21" s="14" t="s">
        <v>587</v>
      </c>
    </row>
    <row r="22" spans="1:9" ht="51">
      <c r="A22" s="6" t="s">
        <v>30</v>
      </c>
      <c r="B22" s="37"/>
      <c r="C22" s="264"/>
      <c r="D22" s="13" t="s">
        <v>587</v>
      </c>
      <c r="E22" s="46" t="s">
        <v>587</v>
      </c>
      <c r="F22" s="13" t="s">
        <v>587</v>
      </c>
      <c r="G22" s="48" t="s">
        <v>586</v>
      </c>
      <c r="H22" s="48" t="s">
        <v>586</v>
      </c>
      <c r="I22" s="188" t="s">
        <v>586</v>
      </c>
    </row>
    <row r="23" spans="1:9" s="1" customFormat="1" ht="38.25">
      <c r="A23" s="6" t="s">
        <v>569</v>
      </c>
      <c r="B23" s="7"/>
      <c r="C23" s="31" t="s">
        <v>856</v>
      </c>
      <c r="D23" s="15" t="s">
        <v>586</v>
      </c>
      <c r="E23" s="15" t="s">
        <v>586</v>
      </c>
      <c r="F23" s="15" t="s">
        <v>586</v>
      </c>
      <c r="G23" s="15" t="s">
        <v>586</v>
      </c>
      <c r="H23" s="15" t="s">
        <v>586</v>
      </c>
      <c r="I23" s="16" t="s">
        <v>586</v>
      </c>
    </row>
    <row r="24" spans="1:9" ht="12.75">
      <c r="A24" s="42"/>
      <c r="B24" s="37"/>
      <c r="C24" s="264"/>
      <c r="D24" s="266"/>
      <c r="E24" s="268"/>
      <c r="F24" s="266"/>
      <c r="G24" s="266"/>
      <c r="H24" s="266"/>
      <c r="I24" s="267"/>
    </row>
    <row r="25" spans="1:9" ht="15.75">
      <c r="A25" s="43" t="s">
        <v>465</v>
      </c>
      <c r="B25" s="37"/>
      <c r="C25" s="264"/>
      <c r="D25" s="266"/>
      <c r="E25" s="268"/>
      <c r="F25" s="266"/>
      <c r="G25" s="266"/>
      <c r="H25" s="266"/>
      <c r="I25" s="267"/>
    </row>
    <row r="26" spans="1:9" ht="25.5">
      <c r="A26" s="6" t="s">
        <v>60</v>
      </c>
      <c r="B26" s="37"/>
      <c r="C26" s="264"/>
      <c r="D26" s="48" t="s">
        <v>586</v>
      </c>
      <c r="E26" s="49" t="s">
        <v>586</v>
      </c>
      <c r="F26" s="48" t="s">
        <v>586</v>
      </c>
      <c r="G26" s="48" t="s">
        <v>586</v>
      </c>
      <c r="H26" s="48" t="s">
        <v>586</v>
      </c>
      <c r="I26" s="188" t="s">
        <v>586</v>
      </c>
    </row>
    <row r="27" spans="1:9" ht="25.5">
      <c r="A27" s="6" t="s">
        <v>469</v>
      </c>
      <c r="B27" s="37"/>
      <c r="C27" s="264"/>
      <c r="D27" s="48" t="s">
        <v>586</v>
      </c>
      <c r="E27" s="49" t="s">
        <v>586</v>
      </c>
      <c r="F27" s="48" t="s">
        <v>586</v>
      </c>
      <c r="G27" s="48" t="s">
        <v>586</v>
      </c>
      <c r="H27" s="48" t="s">
        <v>586</v>
      </c>
      <c r="I27" s="188" t="s">
        <v>586</v>
      </c>
    </row>
    <row r="28" spans="1:9" ht="38.25">
      <c r="A28" s="6" t="s">
        <v>61</v>
      </c>
      <c r="B28" s="37"/>
      <c r="C28" s="264"/>
      <c r="D28" s="48" t="s">
        <v>586</v>
      </c>
      <c r="E28" s="49" t="s">
        <v>586</v>
      </c>
      <c r="F28" s="48" t="s">
        <v>586</v>
      </c>
      <c r="G28" s="48" t="s">
        <v>586</v>
      </c>
      <c r="H28" s="48" t="s">
        <v>586</v>
      </c>
      <c r="I28" s="188" t="s">
        <v>586</v>
      </c>
    </row>
    <row r="29" spans="1:9" ht="15">
      <c r="A29" s="6" t="s">
        <v>928</v>
      </c>
      <c r="B29" s="37" t="s">
        <v>615</v>
      </c>
      <c r="C29" s="264"/>
      <c r="D29" s="13">
        <v>12000</v>
      </c>
      <c r="E29" s="13">
        <v>12000</v>
      </c>
      <c r="F29" s="13">
        <v>12000</v>
      </c>
      <c r="G29" s="13">
        <v>12000</v>
      </c>
      <c r="H29" s="13">
        <v>12000</v>
      </c>
      <c r="I29" s="14" t="s">
        <v>587</v>
      </c>
    </row>
    <row r="30" spans="1:9" ht="15">
      <c r="A30" s="6" t="s">
        <v>578</v>
      </c>
      <c r="B30" s="37" t="s">
        <v>615</v>
      </c>
      <c r="C30" s="264"/>
      <c r="D30" s="13" t="s">
        <v>587</v>
      </c>
      <c r="E30" s="13" t="s">
        <v>587</v>
      </c>
      <c r="F30" s="13" t="s">
        <v>587</v>
      </c>
      <c r="G30" s="13" t="s">
        <v>587</v>
      </c>
      <c r="H30" s="13" t="s">
        <v>587</v>
      </c>
      <c r="I30" s="14">
        <v>13000</v>
      </c>
    </row>
    <row r="31" spans="1:9" ht="12.75">
      <c r="A31" s="6" t="s">
        <v>214</v>
      </c>
      <c r="B31" s="37"/>
      <c r="C31" s="264"/>
      <c r="D31" s="48" t="s">
        <v>586</v>
      </c>
      <c r="E31" s="49" t="s">
        <v>586</v>
      </c>
      <c r="F31" s="48" t="s">
        <v>586</v>
      </c>
      <c r="G31" s="266"/>
      <c r="H31" s="266"/>
      <c r="I31" s="267"/>
    </row>
    <row r="32" spans="1:9" ht="25.5">
      <c r="A32" s="6" t="s">
        <v>215</v>
      </c>
      <c r="B32" s="37"/>
      <c r="C32" s="264"/>
      <c r="D32" s="13" t="s">
        <v>587</v>
      </c>
      <c r="E32" s="46" t="s">
        <v>587</v>
      </c>
      <c r="F32" s="13" t="s">
        <v>587</v>
      </c>
      <c r="G32" s="48" t="s">
        <v>586</v>
      </c>
      <c r="H32" s="48" t="s">
        <v>586</v>
      </c>
      <c r="I32" s="188" t="s">
        <v>586</v>
      </c>
    </row>
    <row r="33" spans="1:9" ht="12.75">
      <c r="A33" s="42"/>
      <c r="B33" s="37"/>
      <c r="C33" s="264"/>
      <c r="D33" s="266"/>
      <c r="E33" s="268"/>
      <c r="F33" s="266"/>
      <c r="G33" s="266"/>
      <c r="H33" s="266"/>
      <c r="I33" s="267"/>
    </row>
    <row r="34" spans="1:9" ht="15.75">
      <c r="A34" s="43" t="s">
        <v>217</v>
      </c>
      <c r="B34" s="37"/>
      <c r="C34" s="264"/>
      <c r="D34" s="266"/>
      <c r="E34" s="268"/>
      <c r="F34" s="266"/>
      <c r="G34" s="266"/>
      <c r="H34" s="266"/>
      <c r="I34" s="267"/>
    </row>
    <row r="35" spans="1:9" ht="12.75">
      <c r="A35" s="6" t="s">
        <v>425</v>
      </c>
      <c r="B35" s="37"/>
      <c r="C35" s="264"/>
      <c r="D35" s="48" t="s">
        <v>586</v>
      </c>
      <c r="E35" s="48" t="s">
        <v>586</v>
      </c>
      <c r="F35" s="48" t="s">
        <v>586</v>
      </c>
      <c r="G35" s="48" t="s">
        <v>586</v>
      </c>
      <c r="H35" s="48" t="s">
        <v>586</v>
      </c>
      <c r="I35" s="188" t="s">
        <v>586</v>
      </c>
    </row>
    <row r="36" spans="1:9" ht="15">
      <c r="A36" s="6" t="s">
        <v>426</v>
      </c>
      <c r="B36" s="37" t="s">
        <v>219</v>
      </c>
      <c r="C36" s="264"/>
      <c r="D36" s="13" t="s">
        <v>587</v>
      </c>
      <c r="E36" s="46" t="s">
        <v>587</v>
      </c>
      <c r="F36" s="13">
        <v>4000</v>
      </c>
      <c r="G36" s="13">
        <v>4000</v>
      </c>
      <c r="H36" s="13">
        <v>4000</v>
      </c>
      <c r="I36" s="188" t="s">
        <v>586</v>
      </c>
    </row>
    <row r="37" spans="1:9" ht="27">
      <c r="A37" s="6" t="s">
        <v>1065</v>
      </c>
      <c r="B37" s="37"/>
      <c r="C37" s="264"/>
      <c r="D37" s="48" t="s">
        <v>586</v>
      </c>
      <c r="E37" s="49" t="s">
        <v>586</v>
      </c>
      <c r="F37" s="48" t="s">
        <v>586</v>
      </c>
      <c r="G37" s="48" t="s">
        <v>586</v>
      </c>
      <c r="H37" s="48" t="s">
        <v>586</v>
      </c>
      <c r="I37" s="188" t="s">
        <v>586</v>
      </c>
    </row>
    <row r="38" spans="1:9" ht="25.5">
      <c r="A38" s="6" t="s">
        <v>220</v>
      </c>
      <c r="B38" s="37" t="s">
        <v>427</v>
      </c>
      <c r="C38" s="264"/>
      <c r="D38" s="13" t="s">
        <v>587</v>
      </c>
      <c r="E38" s="46" t="s">
        <v>587</v>
      </c>
      <c r="F38" s="13" t="s">
        <v>587</v>
      </c>
      <c r="G38" s="13" t="s">
        <v>587</v>
      </c>
      <c r="H38" s="13" t="s">
        <v>587</v>
      </c>
      <c r="I38" s="188" t="s">
        <v>586</v>
      </c>
    </row>
    <row r="39" spans="1:9" ht="12.75">
      <c r="A39" s="6" t="s">
        <v>221</v>
      </c>
      <c r="B39" s="37"/>
      <c r="C39" s="264"/>
      <c r="D39" s="48" t="s">
        <v>586</v>
      </c>
      <c r="E39" s="49" t="s">
        <v>586</v>
      </c>
      <c r="F39" s="48" t="s">
        <v>586</v>
      </c>
      <c r="G39" s="48" t="s">
        <v>586</v>
      </c>
      <c r="H39" s="48" t="s">
        <v>586</v>
      </c>
      <c r="I39" s="188" t="s">
        <v>586</v>
      </c>
    </row>
    <row r="40" spans="1:9" ht="38.25">
      <c r="A40" s="6" t="s">
        <v>802</v>
      </c>
      <c r="B40" s="37"/>
      <c r="C40" s="264"/>
      <c r="D40" s="13" t="s">
        <v>587</v>
      </c>
      <c r="E40" s="46" t="s">
        <v>587</v>
      </c>
      <c r="F40" s="48" t="s">
        <v>586</v>
      </c>
      <c r="G40" s="48" t="s">
        <v>586</v>
      </c>
      <c r="H40" s="48" t="s">
        <v>586</v>
      </c>
      <c r="I40" s="188" t="s">
        <v>586</v>
      </c>
    </row>
    <row r="41" spans="1:9" ht="25.5">
      <c r="A41" s="6" t="s">
        <v>1040</v>
      </c>
      <c r="B41" s="37"/>
      <c r="C41" s="264"/>
      <c r="D41" s="13" t="s">
        <v>587</v>
      </c>
      <c r="E41" s="13" t="s">
        <v>587</v>
      </c>
      <c r="F41" s="13" t="s">
        <v>587</v>
      </c>
      <c r="G41" s="13" t="s">
        <v>587</v>
      </c>
      <c r="H41" s="13" t="s">
        <v>587</v>
      </c>
      <c r="I41" s="188" t="s">
        <v>586</v>
      </c>
    </row>
    <row r="42" spans="1:9" ht="25.5">
      <c r="A42" s="6" t="s">
        <v>1080</v>
      </c>
      <c r="B42" s="37"/>
      <c r="C42" s="264"/>
      <c r="D42" s="48" t="s">
        <v>586</v>
      </c>
      <c r="E42" s="49" t="s">
        <v>586</v>
      </c>
      <c r="F42" s="48" t="s">
        <v>586</v>
      </c>
      <c r="G42" s="48" t="s">
        <v>586</v>
      </c>
      <c r="H42" s="48" t="s">
        <v>586</v>
      </c>
      <c r="I42" s="188" t="s">
        <v>586</v>
      </c>
    </row>
    <row r="43" spans="1:9" ht="12.75">
      <c r="A43" s="42"/>
      <c r="B43" s="37"/>
      <c r="C43" s="264"/>
      <c r="D43" s="266"/>
      <c r="E43" s="268"/>
      <c r="F43" s="266"/>
      <c r="G43" s="266"/>
      <c r="H43" s="266"/>
      <c r="I43" s="267"/>
    </row>
    <row r="44" spans="1:9" ht="15.75">
      <c r="A44" s="43" t="s">
        <v>429</v>
      </c>
      <c r="B44" s="37"/>
      <c r="C44" s="264"/>
      <c r="D44" s="266"/>
      <c r="E44" s="268"/>
      <c r="F44" s="266"/>
      <c r="G44" s="266"/>
      <c r="H44" s="266"/>
      <c r="I44" s="267"/>
    </row>
    <row r="45" spans="1:9" ht="12.75">
      <c r="A45" s="6" t="s">
        <v>72</v>
      </c>
      <c r="B45" s="37"/>
      <c r="C45" s="264"/>
      <c r="D45" s="48" t="s">
        <v>586</v>
      </c>
      <c r="E45" s="49" t="s">
        <v>586</v>
      </c>
      <c r="F45" s="48" t="s">
        <v>586</v>
      </c>
      <c r="G45" s="48" t="s">
        <v>586</v>
      </c>
      <c r="H45" s="48" t="s">
        <v>586</v>
      </c>
      <c r="I45" s="188" t="s">
        <v>586</v>
      </c>
    </row>
    <row r="46" spans="1:9" ht="25.5">
      <c r="A46" s="6" t="s">
        <v>664</v>
      </c>
      <c r="B46" s="37" t="s">
        <v>74</v>
      </c>
      <c r="C46" s="38"/>
      <c r="D46" s="13" t="s">
        <v>587</v>
      </c>
      <c r="E46" s="46" t="s">
        <v>587</v>
      </c>
      <c r="F46" s="13">
        <v>10000</v>
      </c>
      <c r="G46" s="13">
        <v>10000</v>
      </c>
      <c r="H46" s="13">
        <v>10000</v>
      </c>
      <c r="I46" s="188" t="s">
        <v>586</v>
      </c>
    </row>
    <row r="47" spans="1:9" ht="25.5">
      <c r="A47" s="6" t="s">
        <v>805</v>
      </c>
      <c r="B47" s="37"/>
      <c r="C47" s="264"/>
      <c r="D47" s="13" t="s">
        <v>587</v>
      </c>
      <c r="E47" s="46" t="s">
        <v>587</v>
      </c>
      <c r="F47" s="48" t="s">
        <v>586</v>
      </c>
      <c r="G47" s="48" t="s">
        <v>586</v>
      </c>
      <c r="H47" s="48" t="s">
        <v>586</v>
      </c>
      <c r="I47" s="14" t="s">
        <v>587</v>
      </c>
    </row>
    <row r="48" spans="1:9" ht="63.75">
      <c r="A48" s="6" t="s">
        <v>575</v>
      </c>
      <c r="B48" s="37" t="s">
        <v>806</v>
      </c>
      <c r="C48" s="264"/>
      <c r="D48" s="13" t="s">
        <v>587</v>
      </c>
      <c r="E48" s="46" t="s">
        <v>587</v>
      </c>
      <c r="F48" s="13">
        <v>44000</v>
      </c>
      <c r="G48" s="13">
        <v>44000</v>
      </c>
      <c r="H48" s="13">
        <v>44000</v>
      </c>
      <c r="I48" s="188" t="s">
        <v>586</v>
      </c>
    </row>
    <row r="49" spans="1:9" ht="12.75">
      <c r="A49" s="42"/>
      <c r="B49" s="37"/>
      <c r="C49" s="264"/>
      <c r="D49" s="266"/>
      <c r="E49" s="268"/>
      <c r="F49" s="266"/>
      <c r="G49" s="266"/>
      <c r="H49" s="266"/>
      <c r="I49" s="267"/>
    </row>
    <row r="50" spans="1:9" ht="15.75">
      <c r="A50" s="43" t="s">
        <v>894</v>
      </c>
      <c r="B50" s="37"/>
      <c r="C50" s="264"/>
      <c r="D50" s="266"/>
      <c r="E50" s="268"/>
      <c r="F50" s="266"/>
      <c r="G50" s="266"/>
      <c r="H50" s="266"/>
      <c r="I50" s="267"/>
    </row>
    <row r="51" spans="1:9" ht="15">
      <c r="A51" s="6" t="s">
        <v>895</v>
      </c>
      <c r="B51" s="37"/>
      <c r="C51" s="264"/>
      <c r="D51" s="48" t="s">
        <v>586</v>
      </c>
      <c r="E51" s="49" t="s">
        <v>586</v>
      </c>
      <c r="F51" s="13" t="s">
        <v>587</v>
      </c>
      <c r="G51" s="13" t="s">
        <v>587</v>
      </c>
      <c r="H51" s="13" t="s">
        <v>587</v>
      </c>
      <c r="I51" s="14" t="s">
        <v>587</v>
      </c>
    </row>
    <row r="52" spans="1:9" ht="25.5">
      <c r="A52" s="6" t="s">
        <v>54</v>
      </c>
      <c r="B52" s="37"/>
      <c r="C52" s="264"/>
      <c r="D52" s="13" t="s">
        <v>587</v>
      </c>
      <c r="E52" s="46" t="s">
        <v>587</v>
      </c>
      <c r="F52" s="48" t="s">
        <v>586</v>
      </c>
      <c r="G52" s="48" t="s">
        <v>586</v>
      </c>
      <c r="H52" s="48" t="s">
        <v>586</v>
      </c>
      <c r="I52" s="188" t="s">
        <v>586</v>
      </c>
    </row>
    <row r="53" spans="1:9" ht="12.75">
      <c r="A53" s="6" t="s">
        <v>55</v>
      </c>
      <c r="B53" s="37"/>
      <c r="C53" s="264"/>
      <c r="D53" s="48" t="s">
        <v>586</v>
      </c>
      <c r="E53" s="49" t="s">
        <v>586</v>
      </c>
      <c r="F53" s="48" t="s">
        <v>586</v>
      </c>
      <c r="G53" s="48" t="s">
        <v>586</v>
      </c>
      <c r="H53" s="48" t="s">
        <v>586</v>
      </c>
      <c r="I53" s="188" t="s">
        <v>586</v>
      </c>
    </row>
    <row r="54" spans="1:9" ht="15">
      <c r="A54" s="6" t="s">
        <v>65</v>
      </c>
      <c r="B54" s="37"/>
      <c r="C54" s="264"/>
      <c r="D54" s="13" t="s">
        <v>587</v>
      </c>
      <c r="E54" s="46" t="s">
        <v>587</v>
      </c>
      <c r="F54" s="48" t="s">
        <v>586</v>
      </c>
      <c r="G54" s="48" t="s">
        <v>586</v>
      </c>
      <c r="H54" s="48" t="s">
        <v>586</v>
      </c>
      <c r="I54" s="14" t="s">
        <v>587</v>
      </c>
    </row>
    <row r="55" spans="1:9" ht="25.5">
      <c r="A55" s="6" t="s">
        <v>673</v>
      </c>
      <c r="B55" s="37" t="s">
        <v>258</v>
      </c>
      <c r="C55" s="264"/>
      <c r="D55" s="13" t="s">
        <v>587</v>
      </c>
      <c r="E55" s="46" t="s">
        <v>587</v>
      </c>
      <c r="F55" s="13">
        <v>10000</v>
      </c>
      <c r="G55" s="13">
        <v>10000</v>
      </c>
      <c r="H55" s="13">
        <v>10000</v>
      </c>
      <c r="I55" s="188" t="s">
        <v>586</v>
      </c>
    </row>
    <row r="56" spans="1:9" ht="12.75">
      <c r="A56" s="6" t="s">
        <v>28</v>
      </c>
      <c r="B56" s="37"/>
      <c r="C56" s="264"/>
      <c r="D56" s="48" t="s">
        <v>586</v>
      </c>
      <c r="E56" s="49" t="s">
        <v>586</v>
      </c>
      <c r="F56" s="48" t="s">
        <v>586</v>
      </c>
      <c r="G56" s="48" t="s">
        <v>586</v>
      </c>
      <c r="H56" s="48" t="s">
        <v>586</v>
      </c>
      <c r="I56" s="188" t="s">
        <v>586</v>
      </c>
    </row>
    <row r="57" spans="1:9" ht="15">
      <c r="A57" s="6" t="s">
        <v>29</v>
      </c>
      <c r="B57" s="37"/>
      <c r="C57" s="264"/>
      <c r="D57" s="13" t="s">
        <v>587</v>
      </c>
      <c r="E57" s="46" t="s">
        <v>587</v>
      </c>
      <c r="F57" s="48" t="s">
        <v>586</v>
      </c>
      <c r="G57" s="48" t="s">
        <v>586</v>
      </c>
      <c r="H57" s="48" t="s">
        <v>586</v>
      </c>
      <c r="I57" s="188" t="s">
        <v>586</v>
      </c>
    </row>
    <row r="58" spans="1:9" ht="51">
      <c r="A58" s="6" t="s">
        <v>57</v>
      </c>
      <c r="B58" s="37"/>
      <c r="C58" s="264"/>
      <c r="D58" s="13" t="s">
        <v>587</v>
      </c>
      <c r="E58" s="46" t="s">
        <v>587</v>
      </c>
      <c r="F58" s="48" t="s">
        <v>586</v>
      </c>
      <c r="G58" s="48" t="s">
        <v>586</v>
      </c>
      <c r="H58" s="48" t="s">
        <v>586</v>
      </c>
      <c r="I58" s="188" t="s">
        <v>586</v>
      </c>
    </row>
    <row r="59" spans="1:9" ht="12.75">
      <c r="A59" s="42"/>
      <c r="B59" s="37"/>
      <c r="C59" s="264"/>
      <c r="D59" s="266"/>
      <c r="E59" s="268"/>
      <c r="F59" s="266"/>
      <c r="G59" s="266"/>
      <c r="H59" s="266"/>
      <c r="I59" s="267"/>
    </row>
    <row r="60" spans="1:9" ht="15.75">
      <c r="A60" s="43" t="s">
        <v>870</v>
      </c>
      <c r="B60" s="37"/>
      <c r="C60" s="264"/>
      <c r="D60" s="266"/>
      <c r="E60" s="268"/>
      <c r="F60" s="266"/>
      <c r="G60" s="266"/>
      <c r="H60" s="266"/>
      <c r="I60" s="267"/>
    </row>
    <row r="61" spans="1:9" ht="12.75">
      <c r="A61" s="6" t="s">
        <v>871</v>
      </c>
      <c r="B61" s="37"/>
      <c r="C61" s="264"/>
      <c r="D61" s="48" t="s">
        <v>586</v>
      </c>
      <c r="E61" s="49" t="s">
        <v>586</v>
      </c>
      <c r="F61" s="48" t="s">
        <v>586</v>
      </c>
      <c r="G61" s="48" t="s">
        <v>586</v>
      </c>
      <c r="H61" s="48" t="s">
        <v>586</v>
      </c>
      <c r="I61" s="188" t="s">
        <v>586</v>
      </c>
    </row>
    <row r="62" spans="1:9" ht="25.5">
      <c r="A62" s="6" t="s">
        <v>653</v>
      </c>
      <c r="B62" s="37"/>
      <c r="C62" s="264"/>
      <c r="D62" s="48" t="s">
        <v>586</v>
      </c>
      <c r="E62" s="49" t="s">
        <v>586</v>
      </c>
      <c r="F62" s="48" t="s">
        <v>586</v>
      </c>
      <c r="G62" s="48" t="s">
        <v>586</v>
      </c>
      <c r="H62" s="48" t="s">
        <v>586</v>
      </c>
      <c r="I62" s="188" t="s">
        <v>586</v>
      </c>
    </row>
    <row r="63" spans="1:9" ht="25.5">
      <c r="A63" s="6" t="s">
        <v>682</v>
      </c>
      <c r="B63" s="37"/>
      <c r="C63" s="268"/>
      <c r="D63" s="13" t="s">
        <v>587</v>
      </c>
      <c r="E63" s="46" t="s">
        <v>587</v>
      </c>
      <c r="F63" s="13" t="s">
        <v>587</v>
      </c>
      <c r="G63" s="13" t="s">
        <v>587</v>
      </c>
      <c r="H63" s="13" t="s">
        <v>587</v>
      </c>
      <c r="I63" s="188" t="s">
        <v>586</v>
      </c>
    </row>
    <row r="64" spans="1:9" ht="15">
      <c r="A64" s="6" t="s">
        <v>655</v>
      </c>
      <c r="B64" s="37" t="s">
        <v>656</v>
      </c>
      <c r="C64" s="264"/>
      <c r="D64" s="13" t="s">
        <v>587</v>
      </c>
      <c r="E64" s="46" t="s">
        <v>587</v>
      </c>
      <c r="F64" s="13">
        <v>4000</v>
      </c>
      <c r="G64" s="13">
        <v>4000</v>
      </c>
      <c r="H64" s="13">
        <v>4000</v>
      </c>
      <c r="I64" s="188" t="s">
        <v>586</v>
      </c>
    </row>
    <row r="65" spans="1:9" ht="24">
      <c r="A65" s="6" t="s">
        <v>768</v>
      </c>
      <c r="B65" s="37" t="s">
        <v>769</v>
      </c>
      <c r="C65" s="38" t="s">
        <v>770</v>
      </c>
      <c r="D65" s="13" t="s">
        <v>587</v>
      </c>
      <c r="E65" s="46" t="s">
        <v>587</v>
      </c>
      <c r="F65" s="13">
        <v>28000</v>
      </c>
      <c r="G65" s="13">
        <v>28000</v>
      </c>
      <c r="H65" s="13">
        <v>28000</v>
      </c>
      <c r="I65" s="14">
        <v>28000</v>
      </c>
    </row>
    <row r="66" spans="1:9" ht="12.75">
      <c r="A66" s="42"/>
      <c r="B66" s="37"/>
      <c r="C66" s="264"/>
      <c r="D66" s="266"/>
      <c r="E66" s="268"/>
      <c r="F66" s="266"/>
      <c r="G66" s="266"/>
      <c r="H66" s="266"/>
      <c r="I66" s="267"/>
    </row>
    <row r="67" spans="1:9" ht="15.75">
      <c r="A67" s="43" t="s">
        <v>32</v>
      </c>
      <c r="B67" s="37"/>
      <c r="C67" s="264"/>
      <c r="D67" s="266"/>
      <c r="E67" s="268"/>
      <c r="F67" s="266"/>
      <c r="G67" s="266"/>
      <c r="H67" s="266"/>
      <c r="I67" s="267"/>
    </row>
    <row r="68" spans="1:9" ht="25.5">
      <c r="A68" s="6" t="s">
        <v>276</v>
      </c>
      <c r="B68" s="37"/>
      <c r="C68" s="264"/>
      <c r="D68" s="48" t="s">
        <v>586</v>
      </c>
      <c r="E68" s="48" t="s">
        <v>586</v>
      </c>
      <c r="F68" s="48" t="s">
        <v>586</v>
      </c>
      <c r="G68" s="48" t="s">
        <v>586</v>
      </c>
      <c r="H68" s="48" t="s">
        <v>586</v>
      </c>
      <c r="I68" s="188" t="s">
        <v>586</v>
      </c>
    </row>
    <row r="69" spans="1:9" ht="12.75">
      <c r="A69" s="6" t="s">
        <v>1043</v>
      </c>
      <c r="B69" s="37"/>
      <c r="C69" s="264"/>
      <c r="D69" s="48"/>
      <c r="E69" s="49"/>
      <c r="F69" s="48"/>
      <c r="G69" s="48"/>
      <c r="H69" s="48"/>
      <c r="I69" s="188" t="s">
        <v>586</v>
      </c>
    </row>
    <row r="70" spans="1:9" ht="25.5">
      <c r="A70" s="6" t="s">
        <v>579</v>
      </c>
      <c r="B70" s="37" t="s">
        <v>624</v>
      </c>
      <c r="C70" s="264"/>
      <c r="D70" s="13" t="s">
        <v>587</v>
      </c>
      <c r="E70" s="46" t="s">
        <v>587</v>
      </c>
      <c r="F70" s="13" t="s">
        <v>587</v>
      </c>
      <c r="G70" s="13" t="s">
        <v>587</v>
      </c>
      <c r="H70" s="13" t="s">
        <v>587</v>
      </c>
      <c r="I70" s="14">
        <v>22000</v>
      </c>
    </row>
    <row r="71" spans="1:9" ht="15">
      <c r="A71" s="6" t="s">
        <v>326</v>
      </c>
      <c r="B71" s="37" t="s">
        <v>109</v>
      </c>
      <c r="C71" s="363" t="s">
        <v>1029</v>
      </c>
      <c r="D71" s="13">
        <v>15000</v>
      </c>
      <c r="E71" s="13">
        <v>15000</v>
      </c>
      <c r="F71" s="13">
        <v>15000</v>
      </c>
      <c r="G71" s="13">
        <v>15000</v>
      </c>
      <c r="H71" s="13">
        <v>15000</v>
      </c>
      <c r="I71" s="188" t="s">
        <v>586</v>
      </c>
    </row>
    <row r="72" spans="1:9" ht="76.5">
      <c r="A72" s="6" t="s">
        <v>281</v>
      </c>
      <c r="B72" s="37" t="s">
        <v>962</v>
      </c>
      <c r="C72" s="38" t="s">
        <v>1030</v>
      </c>
      <c r="D72" s="13" t="s">
        <v>587</v>
      </c>
      <c r="E72" s="13" t="s">
        <v>587</v>
      </c>
      <c r="F72" s="13" t="s">
        <v>587</v>
      </c>
      <c r="G72" s="13" t="s">
        <v>587</v>
      </c>
      <c r="H72" s="13" t="s">
        <v>587</v>
      </c>
      <c r="I72" s="14">
        <v>77000</v>
      </c>
    </row>
    <row r="73" spans="1:9" ht="12.75">
      <c r="A73" s="42"/>
      <c r="B73" s="37"/>
      <c r="C73" s="264"/>
      <c r="D73" s="266"/>
      <c r="E73" s="268"/>
      <c r="F73" s="266"/>
      <c r="G73" s="266"/>
      <c r="H73" s="266"/>
      <c r="I73" s="267"/>
    </row>
    <row r="74" spans="1:9" ht="15.75">
      <c r="A74" s="43" t="s">
        <v>733</v>
      </c>
      <c r="B74" s="37"/>
      <c r="C74" s="264"/>
      <c r="D74" s="266"/>
      <c r="E74" s="268"/>
      <c r="F74" s="266"/>
      <c r="G74" s="266"/>
      <c r="H74" s="266"/>
      <c r="I74" s="267"/>
    </row>
    <row r="75" spans="1:9" ht="12.75">
      <c r="A75" s="6" t="s">
        <v>59</v>
      </c>
      <c r="B75" s="37"/>
      <c r="C75" s="264"/>
      <c r="D75" s="48" t="s">
        <v>586</v>
      </c>
      <c r="E75" s="49" t="s">
        <v>586</v>
      </c>
      <c r="F75" s="48" t="s">
        <v>586</v>
      </c>
      <c r="G75" s="48" t="s">
        <v>586</v>
      </c>
      <c r="H75" s="48" t="s">
        <v>586</v>
      </c>
      <c r="I75" s="188" t="s">
        <v>586</v>
      </c>
    </row>
    <row r="76" spans="1:9" ht="15">
      <c r="A76" s="518" t="s">
        <v>21</v>
      </c>
      <c r="B76" s="519" t="s">
        <v>22</v>
      </c>
      <c r="C76" s="264"/>
      <c r="D76" s="294">
        <v>20000</v>
      </c>
      <c r="E76" s="294">
        <v>20000</v>
      </c>
      <c r="F76" s="294">
        <v>20000</v>
      </c>
      <c r="G76" s="294">
        <v>20000</v>
      </c>
      <c r="H76" s="294">
        <v>20000</v>
      </c>
      <c r="I76" s="520">
        <v>20000</v>
      </c>
    </row>
    <row r="77" spans="1:9" ht="51">
      <c r="A77" s="6" t="s">
        <v>840</v>
      </c>
      <c r="B77" s="586" t="s">
        <v>1048</v>
      </c>
      <c r="C77" s="264"/>
      <c r="D77" s="13">
        <v>15000</v>
      </c>
      <c r="E77" s="13">
        <v>15000</v>
      </c>
      <c r="F77" s="13">
        <v>15000</v>
      </c>
      <c r="G77" s="13">
        <v>15000</v>
      </c>
      <c r="H77" s="13">
        <v>15000</v>
      </c>
      <c r="I77" s="14">
        <v>15000</v>
      </c>
    </row>
    <row r="78" spans="1:9" ht="15">
      <c r="A78" s="6" t="s">
        <v>118</v>
      </c>
      <c r="B78" s="529"/>
      <c r="C78" s="264"/>
      <c r="D78" s="48" t="s">
        <v>586</v>
      </c>
      <c r="E78" s="49" t="s">
        <v>586</v>
      </c>
      <c r="F78" s="13" t="s">
        <v>587</v>
      </c>
      <c r="G78" s="13" t="s">
        <v>587</v>
      </c>
      <c r="H78" s="13" t="s">
        <v>587</v>
      </c>
      <c r="I78" s="14" t="s">
        <v>587</v>
      </c>
    </row>
    <row r="79" spans="1:9" ht="15">
      <c r="A79" s="6" t="s">
        <v>119</v>
      </c>
      <c r="B79" s="37" t="s">
        <v>120</v>
      </c>
      <c r="C79" s="264"/>
      <c r="D79" s="13">
        <v>24000</v>
      </c>
      <c r="E79" s="13">
        <v>24000</v>
      </c>
      <c r="F79" s="48" t="s">
        <v>586</v>
      </c>
      <c r="G79" s="48" t="s">
        <v>586</v>
      </c>
      <c r="H79" s="48" t="s">
        <v>586</v>
      </c>
      <c r="I79" s="14" t="s">
        <v>587</v>
      </c>
    </row>
    <row r="80" spans="1:9" ht="15">
      <c r="A80" s="6" t="s">
        <v>121</v>
      </c>
      <c r="B80" s="37" t="s">
        <v>122</v>
      </c>
      <c r="C80" s="264"/>
      <c r="D80" s="13" t="s">
        <v>587</v>
      </c>
      <c r="E80" s="46" t="s">
        <v>587</v>
      </c>
      <c r="F80" s="13" t="s">
        <v>587</v>
      </c>
      <c r="G80" s="13" t="s">
        <v>587</v>
      </c>
      <c r="H80" s="13" t="s">
        <v>587</v>
      </c>
      <c r="I80" s="188" t="s">
        <v>586</v>
      </c>
    </row>
    <row r="81" spans="1:9" ht="15">
      <c r="A81" s="6" t="s">
        <v>123</v>
      </c>
      <c r="B81" s="37" t="s">
        <v>124</v>
      </c>
      <c r="C81" s="264"/>
      <c r="D81" s="13" t="s">
        <v>587</v>
      </c>
      <c r="E81" s="46" t="s">
        <v>587</v>
      </c>
      <c r="F81" s="13">
        <v>18000</v>
      </c>
      <c r="G81" s="13">
        <v>18000</v>
      </c>
      <c r="H81" s="13">
        <v>18000</v>
      </c>
      <c r="I81" s="14">
        <v>14000</v>
      </c>
    </row>
    <row r="82" spans="1:9" ht="12.75">
      <c r="A82" s="6" t="s">
        <v>741</v>
      </c>
      <c r="B82" s="37"/>
      <c r="C82" s="264"/>
      <c r="D82" s="48" t="s">
        <v>586</v>
      </c>
      <c r="E82" s="48" t="s">
        <v>586</v>
      </c>
      <c r="F82" s="48" t="s">
        <v>586</v>
      </c>
      <c r="G82" s="48" t="s">
        <v>586</v>
      </c>
      <c r="H82" s="48" t="s">
        <v>586</v>
      </c>
      <c r="I82" s="188" t="s">
        <v>586</v>
      </c>
    </row>
    <row r="83" spans="1:9" ht="12.75">
      <c r="A83" s="6" t="s">
        <v>0</v>
      </c>
      <c r="B83" s="37"/>
      <c r="C83" s="264"/>
      <c r="D83" s="48" t="s">
        <v>586</v>
      </c>
      <c r="E83" s="49" t="s">
        <v>586</v>
      </c>
      <c r="F83" s="266"/>
      <c r="G83" s="266"/>
      <c r="H83" s="266"/>
      <c r="I83" s="267"/>
    </row>
    <row r="84" spans="1:9" ht="15">
      <c r="A84" s="6" t="s">
        <v>1</v>
      </c>
      <c r="B84" s="37" t="s">
        <v>2</v>
      </c>
      <c r="C84" s="264"/>
      <c r="D84" s="13" t="s">
        <v>587</v>
      </c>
      <c r="E84" s="46" t="s">
        <v>587</v>
      </c>
      <c r="F84" s="48" t="s">
        <v>586</v>
      </c>
      <c r="G84" s="48" t="s">
        <v>586</v>
      </c>
      <c r="H84" s="269" t="s">
        <v>586</v>
      </c>
      <c r="I84" s="14" t="s">
        <v>587</v>
      </c>
    </row>
    <row r="85" spans="1:9" ht="25.5">
      <c r="A85" s="6" t="s">
        <v>16</v>
      </c>
      <c r="B85" s="37" t="s">
        <v>17</v>
      </c>
      <c r="C85" s="38"/>
      <c r="D85" s="13" t="s">
        <v>587</v>
      </c>
      <c r="E85" s="46" t="s">
        <v>587</v>
      </c>
      <c r="F85" s="13">
        <v>61000</v>
      </c>
      <c r="G85" s="13">
        <v>61000</v>
      </c>
      <c r="H85" s="13">
        <v>61000</v>
      </c>
      <c r="I85" s="188" t="s">
        <v>586</v>
      </c>
    </row>
    <row r="86" spans="1:9" ht="25.5">
      <c r="A86" s="6" t="s">
        <v>242</v>
      </c>
      <c r="B86" s="37" t="s">
        <v>721</v>
      </c>
      <c r="C86" s="38"/>
      <c r="D86" s="13" t="s">
        <v>587</v>
      </c>
      <c r="E86" s="46" t="s">
        <v>587</v>
      </c>
      <c r="F86" s="13">
        <v>70000</v>
      </c>
      <c r="G86" s="13">
        <v>70000</v>
      </c>
      <c r="H86" s="13">
        <v>70000</v>
      </c>
      <c r="I86" s="14">
        <v>53000</v>
      </c>
    </row>
    <row r="87" spans="1:9" ht="25.5">
      <c r="A87" s="6" t="s">
        <v>298</v>
      </c>
      <c r="B87" s="37" t="s">
        <v>299</v>
      </c>
      <c r="C87" s="38"/>
      <c r="D87" s="13" t="s">
        <v>587</v>
      </c>
      <c r="E87" s="46" t="s">
        <v>587</v>
      </c>
      <c r="F87" s="13">
        <v>114000</v>
      </c>
      <c r="G87" s="13">
        <v>114000</v>
      </c>
      <c r="H87" s="13">
        <v>114000</v>
      </c>
      <c r="I87" s="14">
        <v>53000</v>
      </c>
    </row>
    <row r="88" spans="1:9" ht="51.75" thickBot="1">
      <c r="A88" s="11" t="s">
        <v>410</v>
      </c>
      <c r="B88" s="40" t="s">
        <v>723</v>
      </c>
      <c r="C88" s="50"/>
      <c r="D88" s="21" t="s">
        <v>587</v>
      </c>
      <c r="E88" s="51" t="s">
        <v>587</v>
      </c>
      <c r="F88" s="21" t="s">
        <v>587</v>
      </c>
      <c r="G88" s="21" t="s">
        <v>587</v>
      </c>
      <c r="H88" s="21" t="s">
        <v>587</v>
      </c>
      <c r="I88" s="22">
        <f>208000-23000</f>
        <v>185000</v>
      </c>
    </row>
  </sheetData>
  <mergeCells count="19">
    <mergeCell ref="I10:I11"/>
    <mergeCell ref="H8:H9"/>
    <mergeCell ref="C10:C11"/>
    <mergeCell ref="D10:D11"/>
    <mergeCell ref="E10:E11"/>
    <mergeCell ref="F10:F11"/>
    <mergeCell ref="G10:G11"/>
    <mergeCell ref="C8:C9"/>
    <mergeCell ref="D8:D9"/>
    <mergeCell ref="E8:E9"/>
    <mergeCell ref="F8:F9"/>
    <mergeCell ref="H6:H7"/>
    <mergeCell ref="C6:C7"/>
    <mergeCell ref="I6:I7"/>
    <mergeCell ref="D1:I1"/>
    <mergeCell ref="A2:I2"/>
    <mergeCell ref="D5:E5"/>
    <mergeCell ref="F5:H5"/>
    <mergeCell ref="A3:I3"/>
  </mergeCells>
  <printOptions/>
  <pageMargins left="0.75" right="0.75" top="1" bottom="1" header="0.5" footer="0.5"/>
  <pageSetup horizontalDpi="600" verticalDpi="600" orientation="portrait" paperSize="9" scale="33" r:id="rId1"/>
</worksheet>
</file>

<file path=xl/worksheets/sheet14.xml><?xml version="1.0" encoding="utf-8"?>
<worksheet xmlns="http://schemas.openxmlformats.org/spreadsheetml/2006/main" xmlns:r="http://schemas.openxmlformats.org/officeDocument/2006/relationships">
  <sheetPr codeName="Sheet31">
    <pageSetUpPr fitToPage="1"/>
  </sheetPr>
  <dimension ref="A1:IR96"/>
  <sheetViews>
    <sheetView zoomScale="70" zoomScaleNormal="70" workbookViewId="0" topLeftCell="A1">
      <pane xSplit="2" ySplit="11" topLeftCell="C48" activePane="bottomRight" state="frozen"/>
      <selection pane="topLeft" activeCell="A1" sqref="A1"/>
      <selection pane="topRight" activeCell="C1" sqref="C1"/>
      <selection pane="bottomLeft" activeCell="A10" sqref="A10"/>
      <selection pane="bottomRight" activeCell="A3" sqref="A3"/>
    </sheetView>
  </sheetViews>
  <sheetFormatPr defaultColWidth="9.125" defaultRowHeight="12.75"/>
  <cols>
    <col min="1" max="1" width="71.625" style="430" customWidth="1"/>
    <col min="2" max="2" width="10.00390625" style="430" customWidth="1"/>
    <col min="3" max="3" width="38.875" style="430" customWidth="1"/>
    <col min="4" max="4" width="19.25390625" style="430" customWidth="1"/>
    <col min="5" max="8" width="20.00390625" style="430" customWidth="1"/>
    <col min="9" max="16384" width="9.125" style="430" customWidth="1"/>
  </cols>
  <sheetData>
    <row r="1" spans="1:8" ht="20.25">
      <c r="A1" s="724" t="s">
        <v>85</v>
      </c>
      <c r="B1" s="724"/>
      <c r="C1" s="724"/>
      <c r="D1" s="724"/>
      <c r="E1" s="724"/>
      <c r="F1" s="724"/>
      <c r="G1" s="724"/>
      <c r="H1" s="724"/>
    </row>
    <row r="2" spans="1:13" s="1" customFormat="1" ht="22.5" customHeight="1" thickBot="1">
      <c r="A2" s="642" t="s">
        <v>87</v>
      </c>
      <c r="B2" s="642"/>
      <c r="C2" s="642"/>
      <c r="D2" s="642"/>
      <c r="E2" s="642"/>
      <c r="F2" s="642"/>
      <c r="G2" s="642"/>
      <c r="H2" s="642"/>
      <c r="I2" s="525"/>
      <c r="J2" s="525"/>
      <c r="K2" s="525"/>
      <c r="L2" s="525"/>
      <c r="M2" s="525"/>
    </row>
    <row r="3" spans="1:8" ht="54">
      <c r="A3" s="632"/>
      <c r="B3" s="431"/>
      <c r="C3" s="163" t="s">
        <v>270</v>
      </c>
      <c r="D3" s="432" t="s">
        <v>447</v>
      </c>
      <c r="E3" s="432" t="s">
        <v>448</v>
      </c>
      <c r="F3" s="432" t="s">
        <v>448</v>
      </c>
      <c r="G3" s="432" t="s">
        <v>396</v>
      </c>
      <c r="H3" s="433" t="s">
        <v>397</v>
      </c>
    </row>
    <row r="4" spans="2:8" ht="20.25">
      <c r="B4" s="434"/>
      <c r="C4" s="167" t="s">
        <v>234</v>
      </c>
      <c r="D4" s="725" t="s">
        <v>746</v>
      </c>
      <c r="E4" s="725"/>
      <c r="F4" s="725" t="s">
        <v>747</v>
      </c>
      <c r="G4" s="725"/>
      <c r="H4" s="726"/>
    </row>
    <row r="5" spans="1:8" ht="12.75">
      <c r="A5" s="435"/>
      <c r="B5" s="436"/>
      <c r="C5" s="722" t="s">
        <v>238</v>
      </c>
      <c r="D5" s="437"/>
      <c r="E5" s="727" t="s">
        <v>587</v>
      </c>
      <c r="F5" s="727" t="s">
        <v>587</v>
      </c>
      <c r="G5" s="727" t="s">
        <v>587</v>
      </c>
      <c r="H5" s="729" t="s">
        <v>587</v>
      </c>
    </row>
    <row r="6" spans="1:8" ht="18.75">
      <c r="A6" s="438" t="s">
        <v>1066</v>
      </c>
      <c r="B6" s="431"/>
      <c r="C6" s="723"/>
      <c r="D6" s="510">
        <f>((994000)+22000)+10500</f>
        <v>1026500</v>
      </c>
      <c r="E6" s="728"/>
      <c r="F6" s="728"/>
      <c r="G6" s="728"/>
      <c r="H6" s="730"/>
    </row>
    <row r="7" spans="1:8" ht="18">
      <c r="A7" s="439" t="s">
        <v>518</v>
      </c>
      <c r="B7" s="431"/>
      <c r="C7" s="722" t="s">
        <v>239</v>
      </c>
      <c r="D7" s="427"/>
      <c r="E7" s="727" t="s">
        <v>587</v>
      </c>
      <c r="F7" s="727" t="s">
        <v>587</v>
      </c>
      <c r="G7" s="727" t="s">
        <v>587</v>
      </c>
      <c r="H7" s="729" t="s">
        <v>587</v>
      </c>
    </row>
    <row r="8" spans="2:8" ht="18.75">
      <c r="B8" s="431"/>
      <c r="C8" s="723"/>
      <c r="D8" s="510">
        <f>((1043500)+22000)+10500</f>
        <v>1076000</v>
      </c>
      <c r="E8" s="728"/>
      <c r="F8" s="728"/>
      <c r="G8" s="728"/>
      <c r="H8" s="730"/>
    </row>
    <row r="9" spans="1:8" ht="18">
      <c r="A9" s="439"/>
      <c r="B9" s="431"/>
      <c r="C9" s="722" t="s">
        <v>398</v>
      </c>
      <c r="D9" s="727" t="s">
        <v>587</v>
      </c>
      <c r="E9" s="427"/>
      <c r="F9" s="427"/>
      <c r="G9" s="427"/>
      <c r="H9" s="589"/>
    </row>
    <row r="10" spans="1:8" ht="19.5" thickBot="1">
      <c r="A10" s="435"/>
      <c r="B10" s="436"/>
      <c r="C10" s="731"/>
      <c r="D10" s="732"/>
      <c r="E10" s="511">
        <f>((1138500)+22000)+10500</f>
        <v>1171000</v>
      </c>
      <c r="F10" s="511">
        <f>((1233000)+22000)+10500</f>
        <v>1265500</v>
      </c>
      <c r="G10" s="511">
        <f>((1557500)+22000)+10500</f>
        <v>1590000</v>
      </c>
      <c r="H10" s="512">
        <f>((1678000)+22000)+10500</f>
        <v>1710500</v>
      </c>
    </row>
    <row r="11" spans="1:8" ht="36">
      <c r="A11" s="221" t="s">
        <v>749</v>
      </c>
      <c r="B11" s="440" t="s">
        <v>748</v>
      </c>
      <c r="C11" s="441" t="s">
        <v>235</v>
      </c>
      <c r="D11" s="442"/>
      <c r="E11" s="442"/>
      <c r="F11" s="442"/>
      <c r="G11" s="442"/>
      <c r="H11" s="443"/>
    </row>
    <row r="12" spans="1:8" ht="15.75">
      <c r="A12" s="270"/>
      <c r="B12" s="444"/>
      <c r="C12" s="442"/>
      <c r="D12" s="442"/>
      <c r="E12" s="442"/>
      <c r="F12" s="442"/>
      <c r="G12" s="442"/>
      <c r="H12" s="443"/>
    </row>
    <row r="13" spans="1:8" ht="15.75">
      <c r="A13" s="23" t="s">
        <v>399</v>
      </c>
      <c r="B13" s="445"/>
      <c r="C13" s="446"/>
      <c r="D13" s="447"/>
      <c r="E13" s="447"/>
      <c r="F13" s="447"/>
      <c r="G13" s="447"/>
      <c r="H13" s="448"/>
    </row>
    <row r="14" spans="1:8" ht="12.75">
      <c r="A14" s="343" t="s">
        <v>588</v>
      </c>
      <c r="B14" s="449"/>
      <c r="C14" s="450"/>
      <c r="D14" s="451" t="s">
        <v>586</v>
      </c>
      <c r="E14" s="451" t="s">
        <v>586</v>
      </c>
      <c r="F14" s="451" t="s">
        <v>586</v>
      </c>
      <c r="G14" s="451" t="s">
        <v>586</v>
      </c>
      <c r="H14" s="452" t="s">
        <v>586</v>
      </c>
    </row>
    <row r="15" spans="1:8" ht="25.5">
      <c r="A15" s="343" t="s">
        <v>400</v>
      </c>
      <c r="B15" s="453"/>
      <c r="C15" s="450"/>
      <c r="D15" s="451" t="s">
        <v>586</v>
      </c>
      <c r="E15" s="451" t="s">
        <v>586</v>
      </c>
      <c r="F15" s="451" t="s">
        <v>586</v>
      </c>
      <c r="G15" s="451" t="s">
        <v>586</v>
      </c>
      <c r="H15" s="452" t="s">
        <v>586</v>
      </c>
    </row>
    <row r="16" spans="1:8" ht="12.75">
      <c r="A16" s="343" t="s">
        <v>193</v>
      </c>
      <c r="B16" s="453"/>
      <c r="C16" s="450"/>
      <c r="D16" s="451" t="s">
        <v>586</v>
      </c>
      <c r="E16" s="451" t="s">
        <v>586</v>
      </c>
      <c r="F16" s="451" t="s">
        <v>586</v>
      </c>
      <c r="G16" s="451" t="s">
        <v>586</v>
      </c>
      <c r="H16" s="452" t="s">
        <v>586</v>
      </c>
    </row>
    <row r="17" spans="1:8" ht="25.5">
      <c r="A17" s="343" t="s">
        <v>520</v>
      </c>
      <c r="B17" s="453"/>
      <c r="C17" s="450"/>
      <c r="D17" s="451" t="s">
        <v>586</v>
      </c>
      <c r="E17" s="451" t="s">
        <v>586</v>
      </c>
      <c r="F17" s="451" t="s">
        <v>586</v>
      </c>
      <c r="G17" s="451" t="s">
        <v>586</v>
      </c>
      <c r="H17" s="452" t="s">
        <v>586</v>
      </c>
    </row>
    <row r="18" spans="1:8" ht="25.5">
      <c r="A18" s="343" t="s">
        <v>503</v>
      </c>
      <c r="B18" s="453"/>
      <c r="C18" s="450"/>
      <c r="D18" s="451" t="s">
        <v>586</v>
      </c>
      <c r="E18" s="451" t="s">
        <v>586</v>
      </c>
      <c r="F18" s="451" t="s">
        <v>586</v>
      </c>
      <c r="G18" s="451" t="s">
        <v>586</v>
      </c>
      <c r="H18" s="452" t="s">
        <v>586</v>
      </c>
    </row>
    <row r="19" spans="1:8" ht="25.5">
      <c r="A19" s="343" t="s">
        <v>864</v>
      </c>
      <c r="B19" s="453"/>
      <c r="C19" s="450"/>
      <c r="D19" s="454" t="s">
        <v>587</v>
      </c>
      <c r="E19" s="451" t="s">
        <v>586</v>
      </c>
      <c r="F19" s="451" t="s">
        <v>586</v>
      </c>
      <c r="G19" s="454" t="s">
        <v>587</v>
      </c>
      <c r="H19" s="455" t="s">
        <v>587</v>
      </c>
    </row>
    <row r="20" spans="1:8" ht="25.5">
      <c r="A20" s="343" t="s">
        <v>672</v>
      </c>
      <c r="B20" s="453"/>
      <c r="C20" s="450"/>
      <c r="D20" s="454" t="s">
        <v>587</v>
      </c>
      <c r="E20" s="454" t="s">
        <v>587</v>
      </c>
      <c r="F20" s="454" t="s">
        <v>587</v>
      </c>
      <c r="G20" s="454" t="s">
        <v>587</v>
      </c>
      <c r="H20" s="452" t="s">
        <v>586</v>
      </c>
    </row>
    <row r="21" spans="1:8" ht="51">
      <c r="A21" s="343" t="s">
        <v>30</v>
      </c>
      <c r="B21" s="453"/>
      <c r="C21" s="450"/>
      <c r="D21" s="451" t="s">
        <v>586</v>
      </c>
      <c r="E21" s="451" t="s">
        <v>586</v>
      </c>
      <c r="F21" s="451" t="s">
        <v>586</v>
      </c>
      <c r="G21" s="451" t="s">
        <v>586</v>
      </c>
      <c r="H21" s="452" t="s">
        <v>586</v>
      </c>
    </row>
    <row r="22" spans="1:8" ht="38.25">
      <c r="A22" s="343" t="s">
        <v>569</v>
      </c>
      <c r="B22" s="453"/>
      <c r="C22" s="31" t="s">
        <v>856</v>
      </c>
      <c r="D22" s="451" t="s">
        <v>586</v>
      </c>
      <c r="E22" s="451" t="s">
        <v>586</v>
      </c>
      <c r="F22" s="451" t="s">
        <v>586</v>
      </c>
      <c r="G22" s="451" t="s">
        <v>586</v>
      </c>
      <c r="H22" s="452" t="s">
        <v>586</v>
      </c>
    </row>
    <row r="23" spans="1:8" ht="12.75">
      <c r="A23" s="343"/>
      <c r="B23" s="453"/>
      <c r="C23" s="450"/>
      <c r="D23" s="456"/>
      <c r="E23" s="456"/>
      <c r="F23" s="456"/>
      <c r="G23" s="456"/>
      <c r="H23" s="457"/>
    </row>
    <row r="24" spans="1:8" ht="15.75">
      <c r="A24" s="9" t="s">
        <v>465</v>
      </c>
      <c r="B24" s="453"/>
      <c r="C24" s="450"/>
      <c r="D24" s="456"/>
      <c r="E24" s="456"/>
      <c r="F24" s="456"/>
      <c r="G24" s="456"/>
      <c r="H24" s="457"/>
    </row>
    <row r="25" spans="1:8" ht="25.5">
      <c r="A25" s="343" t="s">
        <v>60</v>
      </c>
      <c r="B25" s="453"/>
      <c r="C25" s="450"/>
      <c r="D25" s="451" t="s">
        <v>586</v>
      </c>
      <c r="E25" s="451" t="s">
        <v>586</v>
      </c>
      <c r="F25" s="451" t="s">
        <v>586</v>
      </c>
      <c r="G25" s="451" t="s">
        <v>586</v>
      </c>
      <c r="H25" s="452" t="s">
        <v>586</v>
      </c>
    </row>
    <row r="26" spans="1:8" ht="25.5">
      <c r="A26" s="343" t="s">
        <v>469</v>
      </c>
      <c r="B26" s="453"/>
      <c r="C26" s="450"/>
      <c r="D26" s="451" t="s">
        <v>586</v>
      </c>
      <c r="E26" s="451" t="s">
        <v>586</v>
      </c>
      <c r="F26" s="451" t="s">
        <v>586</v>
      </c>
      <c r="G26" s="451" t="s">
        <v>586</v>
      </c>
      <c r="H26" s="452" t="s">
        <v>586</v>
      </c>
    </row>
    <row r="27" spans="1:8" ht="38.25">
      <c r="A27" s="343" t="s">
        <v>61</v>
      </c>
      <c r="B27" s="453"/>
      <c r="C27" s="450"/>
      <c r="D27" s="451" t="s">
        <v>586</v>
      </c>
      <c r="E27" s="451" t="s">
        <v>586</v>
      </c>
      <c r="F27" s="451" t="s">
        <v>586</v>
      </c>
      <c r="G27" s="451" t="s">
        <v>586</v>
      </c>
      <c r="H27" s="452" t="s">
        <v>586</v>
      </c>
    </row>
    <row r="28" spans="1:8" ht="15">
      <c r="A28" s="343" t="s">
        <v>37</v>
      </c>
      <c r="B28" s="453" t="s">
        <v>38</v>
      </c>
      <c r="C28" s="450"/>
      <c r="D28" s="454">
        <v>14000</v>
      </c>
      <c r="E28" s="454">
        <v>14000</v>
      </c>
      <c r="F28" s="454">
        <v>14000</v>
      </c>
      <c r="G28" s="454">
        <v>14000</v>
      </c>
      <c r="H28" s="455">
        <v>14000</v>
      </c>
    </row>
    <row r="29" spans="1:8" ht="15">
      <c r="A29" s="343" t="s">
        <v>928</v>
      </c>
      <c r="B29" s="453" t="s">
        <v>615</v>
      </c>
      <c r="C29" s="450"/>
      <c r="D29" s="454">
        <v>13000</v>
      </c>
      <c r="E29" s="454">
        <v>13000</v>
      </c>
      <c r="F29" s="454">
        <v>13000</v>
      </c>
      <c r="G29" s="454">
        <v>13000</v>
      </c>
      <c r="H29" s="455">
        <v>13000</v>
      </c>
    </row>
    <row r="30" spans="1:8" ht="15">
      <c r="A30" s="343" t="s">
        <v>966</v>
      </c>
      <c r="B30" s="453" t="s">
        <v>282</v>
      </c>
      <c r="C30" s="458"/>
      <c r="D30" s="454">
        <v>6000</v>
      </c>
      <c r="E30" s="454">
        <v>6000</v>
      </c>
      <c r="F30" s="454">
        <v>6000</v>
      </c>
      <c r="G30" s="454">
        <v>6000</v>
      </c>
      <c r="H30" s="455">
        <v>6000</v>
      </c>
    </row>
    <row r="31" spans="1:8" ht="25.5">
      <c r="A31" s="343" t="s">
        <v>215</v>
      </c>
      <c r="B31" s="453"/>
      <c r="C31" s="450"/>
      <c r="D31" s="451" t="s">
        <v>586</v>
      </c>
      <c r="E31" s="451" t="s">
        <v>586</v>
      </c>
      <c r="F31" s="451" t="s">
        <v>586</v>
      </c>
      <c r="G31" s="451" t="s">
        <v>586</v>
      </c>
      <c r="H31" s="452" t="s">
        <v>586</v>
      </c>
    </row>
    <row r="32" spans="1:8" ht="25.5">
      <c r="A32" s="343" t="s">
        <v>216</v>
      </c>
      <c r="B32" s="453" t="s">
        <v>524</v>
      </c>
      <c r="C32" s="450"/>
      <c r="D32" s="454" t="s">
        <v>587</v>
      </c>
      <c r="E32" s="454" t="s">
        <v>587</v>
      </c>
      <c r="F32" s="454">
        <v>23000</v>
      </c>
      <c r="G32" s="454">
        <v>23000</v>
      </c>
      <c r="H32" s="455">
        <v>23000</v>
      </c>
    </row>
    <row r="33" spans="1:8" ht="12.75">
      <c r="A33" s="343"/>
      <c r="B33" s="453"/>
      <c r="C33" s="450"/>
      <c r="D33" s="456"/>
      <c r="E33" s="456"/>
      <c r="F33" s="456"/>
      <c r="G33" s="456"/>
      <c r="H33" s="457"/>
    </row>
    <row r="34" spans="1:8" ht="15.75">
      <c r="A34" s="9" t="s">
        <v>217</v>
      </c>
      <c r="B34" s="453"/>
      <c r="C34" s="450"/>
      <c r="D34" s="456"/>
      <c r="E34" s="456"/>
      <c r="F34" s="456"/>
      <c r="G34" s="456"/>
      <c r="H34" s="457"/>
    </row>
    <row r="35" spans="1:8" ht="12.75">
      <c r="A35" s="343" t="s">
        <v>425</v>
      </c>
      <c r="B35" s="453" t="s">
        <v>218</v>
      </c>
      <c r="C35" s="450"/>
      <c r="D35" s="451" t="s">
        <v>586</v>
      </c>
      <c r="E35" s="451" t="s">
        <v>586</v>
      </c>
      <c r="F35" s="451" t="s">
        <v>586</v>
      </c>
      <c r="G35" s="451" t="s">
        <v>586</v>
      </c>
      <c r="H35" s="452" t="s">
        <v>586</v>
      </c>
    </row>
    <row r="36" spans="1:8" ht="15">
      <c r="A36" s="343" t="s">
        <v>426</v>
      </c>
      <c r="B36" s="453" t="s">
        <v>219</v>
      </c>
      <c r="C36" s="450"/>
      <c r="D36" s="454">
        <v>4000</v>
      </c>
      <c r="E36" s="454">
        <v>4000</v>
      </c>
      <c r="F36" s="451" t="s">
        <v>586</v>
      </c>
      <c r="G36" s="451" t="s">
        <v>586</v>
      </c>
      <c r="H36" s="452" t="s">
        <v>586</v>
      </c>
    </row>
    <row r="37" spans="1:8" ht="27">
      <c r="A37" s="343" t="s">
        <v>1026</v>
      </c>
      <c r="B37" s="453"/>
      <c r="C37" s="450"/>
      <c r="D37" s="451" t="s">
        <v>586</v>
      </c>
      <c r="E37" s="451" t="s">
        <v>586</v>
      </c>
      <c r="F37" s="451" t="s">
        <v>586</v>
      </c>
      <c r="G37" s="451" t="s">
        <v>586</v>
      </c>
      <c r="H37" s="452" t="s">
        <v>586</v>
      </c>
    </row>
    <row r="38" spans="1:8" ht="25.5">
      <c r="A38" s="343" t="s">
        <v>220</v>
      </c>
      <c r="B38" s="453" t="s">
        <v>427</v>
      </c>
      <c r="C38" s="450"/>
      <c r="D38" s="454">
        <v>35000</v>
      </c>
      <c r="E38" s="454">
        <v>35000</v>
      </c>
      <c r="F38" s="454">
        <v>35000</v>
      </c>
      <c r="G38" s="451" t="s">
        <v>586</v>
      </c>
      <c r="H38" s="452" t="s">
        <v>586</v>
      </c>
    </row>
    <row r="39" spans="1:8" ht="12.75">
      <c r="A39" s="343" t="s">
        <v>283</v>
      </c>
      <c r="B39" s="453"/>
      <c r="C39" s="450"/>
      <c r="D39" s="451" t="s">
        <v>586</v>
      </c>
      <c r="E39" s="451" t="s">
        <v>586</v>
      </c>
      <c r="F39" s="451" t="s">
        <v>586</v>
      </c>
      <c r="G39" s="451" t="s">
        <v>586</v>
      </c>
      <c r="H39" s="452" t="s">
        <v>586</v>
      </c>
    </row>
    <row r="40" spans="1:8" ht="12.75">
      <c r="A40" s="343" t="s">
        <v>221</v>
      </c>
      <c r="B40" s="453"/>
      <c r="C40" s="450"/>
      <c r="D40" s="451" t="s">
        <v>586</v>
      </c>
      <c r="E40" s="451" t="s">
        <v>586</v>
      </c>
      <c r="F40" s="451" t="s">
        <v>586</v>
      </c>
      <c r="G40" s="451" t="s">
        <v>586</v>
      </c>
      <c r="H40" s="452" t="s">
        <v>586</v>
      </c>
    </row>
    <row r="41" spans="1:252" ht="25.5">
      <c r="A41" s="343" t="s">
        <v>1041</v>
      </c>
      <c r="B41" s="453"/>
      <c r="C41" s="450"/>
      <c r="D41" s="451" t="s">
        <v>586</v>
      </c>
      <c r="E41" s="451" t="s">
        <v>586</v>
      </c>
      <c r="F41" s="451" t="s">
        <v>586</v>
      </c>
      <c r="G41" s="451" t="s">
        <v>586</v>
      </c>
      <c r="H41" s="452" t="s">
        <v>586</v>
      </c>
      <c r="IR41" s="459"/>
    </row>
    <row r="42" spans="1:8" ht="25.5">
      <c r="A42" s="343" t="s">
        <v>1042</v>
      </c>
      <c r="B42" s="453"/>
      <c r="C42" s="450"/>
      <c r="D42" s="454" t="s">
        <v>587</v>
      </c>
      <c r="E42" s="454" t="s">
        <v>587</v>
      </c>
      <c r="F42" s="451" t="s">
        <v>586</v>
      </c>
      <c r="G42" s="451" t="s">
        <v>586</v>
      </c>
      <c r="H42" s="452" t="s">
        <v>586</v>
      </c>
    </row>
    <row r="43" spans="1:8" ht="25.5">
      <c r="A43" s="343" t="s">
        <v>1080</v>
      </c>
      <c r="B43" s="453"/>
      <c r="C43" s="450"/>
      <c r="D43" s="451" t="s">
        <v>586</v>
      </c>
      <c r="E43" s="451" t="s">
        <v>586</v>
      </c>
      <c r="F43" s="451" t="s">
        <v>586</v>
      </c>
      <c r="G43" s="451" t="s">
        <v>586</v>
      </c>
      <c r="H43" s="452" t="s">
        <v>586</v>
      </c>
    </row>
    <row r="44" spans="1:8" ht="12.75">
      <c r="A44" s="343" t="s">
        <v>284</v>
      </c>
      <c r="B44" s="453"/>
      <c r="C44" s="450"/>
      <c r="D44" s="451" t="s">
        <v>586</v>
      </c>
      <c r="E44" s="451" t="s">
        <v>586</v>
      </c>
      <c r="F44" s="451" t="s">
        <v>586</v>
      </c>
      <c r="G44" s="451" t="s">
        <v>586</v>
      </c>
      <c r="H44" s="452" t="s">
        <v>586</v>
      </c>
    </row>
    <row r="45" spans="1:8" ht="12.75">
      <c r="A45" s="343"/>
      <c r="B45" s="453"/>
      <c r="C45" s="450"/>
      <c r="D45" s="456"/>
      <c r="E45" s="456"/>
      <c r="F45" s="456"/>
      <c r="G45" s="456"/>
      <c r="H45" s="457"/>
    </row>
    <row r="46" spans="1:8" ht="15.75">
      <c r="A46" s="9" t="s">
        <v>429</v>
      </c>
      <c r="B46" s="453"/>
      <c r="C46" s="450"/>
      <c r="D46" s="456"/>
      <c r="E46" s="456"/>
      <c r="F46" s="456"/>
      <c r="G46" s="456"/>
      <c r="H46" s="457"/>
    </row>
    <row r="47" spans="1:8" ht="12.75">
      <c r="A47" s="343" t="s">
        <v>72</v>
      </c>
      <c r="B47" s="453"/>
      <c r="C47" s="450"/>
      <c r="D47" s="451" t="s">
        <v>586</v>
      </c>
      <c r="E47" s="451" t="s">
        <v>586</v>
      </c>
      <c r="F47" s="451" t="s">
        <v>586</v>
      </c>
      <c r="G47" s="451" t="s">
        <v>586</v>
      </c>
      <c r="H47" s="452" t="s">
        <v>586</v>
      </c>
    </row>
    <row r="48" spans="1:8" ht="24">
      <c r="A48" s="343" t="s">
        <v>73</v>
      </c>
      <c r="B48" s="453" t="s">
        <v>74</v>
      </c>
      <c r="C48" s="460" t="s">
        <v>75</v>
      </c>
      <c r="D48" s="454">
        <v>10000</v>
      </c>
      <c r="E48" s="454">
        <v>10000</v>
      </c>
      <c r="F48" s="454" t="s">
        <v>587</v>
      </c>
      <c r="G48" s="454" t="s">
        <v>587</v>
      </c>
      <c r="H48" s="455" t="s">
        <v>587</v>
      </c>
    </row>
    <row r="49" spans="1:8" ht="25.5">
      <c r="A49" s="343" t="s">
        <v>76</v>
      </c>
      <c r="B49" s="453" t="s">
        <v>74</v>
      </c>
      <c r="C49" s="460" t="s">
        <v>839</v>
      </c>
      <c r="D49" s="454">
        <v>10000</v>
      </c>
      <c r="E49" s="454">
        <v>10000</v>
      </c>
      <c r="F49" s="451" t="s">
        <v>586</v>
      </c>
      <c r="G49" s="454">
        <v>10000</v>
      </c>
      <c r="H49" s="455">
        <v>10000</v>
      </c>
    </row>
    <row r="50" spans="1:8" ht="25.5">
      <c r="A50" s="343" t="s">
        <v>805</v>
      </c>
      <c r="B50" s="458"/>
      <c r="C50" s="450"/>
      <c r="D50" s="451" t="s">
        <v>586</v>
      </c>
      <c r="E50" s="451" t="s">
        <v>586</v>
      </c>
      <c r="F50" s="451" t="s">
        <v>586</v>
      </c>
      <c r="G50" s="451" t="s">
        <v>586</v>
      </c>
      <c r="H50" s="452" t="s">
        <v>586</v>
      </c>
    </row>
    <row r="51" spans="1:8" ht="51">
      <c r="A51" s="343" t="s">
        <v>304</v>
      </c>
      <c r="B51" s="453" t="s">
        <v>806</v>
      </c>
      <c r="C51" s="450"/>
      <c r="D51" s="454">
        <v>44000</v>
      </c>
      <c r="E51" s="454">
        <v>44000</v>
      </c>
      <c r="F51" s="451" t="s">
        <v>586</v>
      </c>
      <c r="G51" s="451" t="s">
        <v>586</v>
      </c>
      <c r="H51" s="452" t="s">
        <v>586</v>
      </c>
    </row>
    <row r="52" spans="1:8" ht="12.75">
      <c r="A52" s="343"/>
      <c r="B52" s="453"/>
      <c r="C52" s="450"/>
      <c r="D52" s="456"/>
      <c r="E52" s="456"/>
      <c r="F52" s="456"/>
      <c r="G52" s="456"/>
      <c r="H52" s="457"/>
    </row>
    <row r="53" spans="1:8" ht="15.75">
      <c r="A53" s="9" t="s">
        <v>894</v>
      </c>
      <c r="B53" s="453"/>
      <c r="C53" s="450"/>
      <c r="D53" s="456"/>
      <c r="E53" s="456"/>
      <c r="F53" s="456"/>
      <c r="G53" s="456"/>
      <c r="H53" s="457"/>
    </row>
    <row r="54" spans="1:8" ht="25.5">
      <c r="A54" s="343" t="s">
        <v>54</v>
      </c>
      <c r="B54" s="453"/>
      <c r="C54" s="450"/>
      <c r="D54" s="451" t="s">
        <v>586</v>
      </c>
      <c r="E54" s="451" t="s">
        <v>586</v>
      </c>
      <c r="F54" s="451" t="s">
        <v>586</v>
      </c>
      <c r="G54" s="451" t="s">
        <v>586</v>
      </c>
      <c r="H54" s="452" t="s">
        <v>586</v>
      </c>
    </row>
    <row r="55" spans="1:8" ht="12.75">
      <c r="A55" s="343" t="s">
        <v>55</v>
      </c>
      <c r="B55" s="453"/>
      <c r="C55" s="450"/>
      <c r="D55" s="451" t="s">
        <v>586</v>
      </c>
      <c r="E55" s="451" t="s">
        <v>586</v>
      </c>
      <c r="F55" s="451" t="s">
        <v>586</v>
      </c>
      <c r="G55" s="451" t="s">
        <v>586</v>
      </c>
      <c r="H55" s="452" t="s">
        <v>586</v>
      </c>
    </row>
    <row r="56" spans="1:8" ht="12.75">
      <c r="A56" s="343" t="s">
        <v>196</v>
      </c>
      <c r="B56" s="453"/>
      <c r="C56" s="450"/>
      <c r="D56" s="451" t="s">
        <v>586</v>
      </c>
      <c r="E56" s="451" t="s">
        <v>586</v>
      </c>
      <c r="F56" s="451" t="s">
        <v>586</v>
      </c>
      <c r="G56" s="451" t="s">
        <v>586</v>
      </c>
      <c r="H56" s="452" t="s">
        <v>586</v>
      </c>
    </row>
    <row r="57" spans="1:8" ht="15">
      <c r="A57" s="343" t="s">
        <v>65</v>
      </c>
      <c r="B57" s="453" t="s">
        <v>66</v>
      </c>
      <c r="C57" s="450"/>
      <c r="D57" s="454">
        <v>12000</v>
      </c>
      <c r="E57" s="454">
        <v>12000</v>
      </c>
      <c r="F57" s="451" t="s">
        <v>586</v>
      </c>
      <c r="G57" s="454" t="s">
        <v>587</v>
      </c>
      <c r="H57" s="455" t="s">
        <v>587</v>
      </c>
    </row>
    <row r="58" spans="1:8" ht="25.5">
      <c r="A58" s="343" t="s">
        <v>241</v>
      </c>
      <c r="B58" s="453" t="s">
        <v>258</v>
      </c>
      <c r="C58" s="450"/>
      <c r="D58" s="454">
        <v>22000</v>
      </c>
      <c r="E58" s="454">
        <v>22000</v>
      </c>
      <c r="F58" s="454">
        <v>10000</v>
      </c>
      <c r="G58" s="451" t="s">
        <v>586</v>
      </c>
      <c r="H58" s="452" t="s">
        <v>586</v>
      </c>
    </row>
    <row r="59" spans="1:8" ht="12.75">
      <c r="A59" s="343" t="s">
        <v>28</v>
      </c>
      <c r="B59" s="453"/>
      <c r="C59" s="450"/>
      <c r="D59" s="451" t="s">
        <v>586</v>
      </c>
      <c r="E59" s="451" t="s">
        <v>586</v>
      </c>
      <c r="F59" s="451" t="s">
        <v>586</v>
      </c>
      <c r="G59" s="451" t="s">
        <v>586</v>
      </c>
      <c r="H59" s="452" t="s">
        <v>586</v>
      </c>
    </row>
    <row r="60" spans="1:8" ht="25.5">
      <c r="A60" s="343" t="s">
        <v>29</v>
      </c>
      <c r="B60" s="453"/>
      <c r="C60" s="450"/>
      <c r="D60" s="451" t="s">
        <v>586</v>
      </c>
      <c r="E60" s="451" t="s">
        <v>586</v>
      </c>
      <c r="F60" s="451" t="s">
        <v>586</v>
      </c>
      <c r="G60" s="451" t="s">
        <v>586</v>
      </c>
      <c r="H60" s="452" t="s">
        <v>586</v>
      </c>
    </row>
    <row r="61" spans="1:252" ht="51">
      <c r="A61" s="343" t="s">
        <v>57</v>
      </c>
      <c r="B61" s="453" t="s">
        <v>868</v>
      </c>
      <c r="C61" s="450"/>
      <c r="D61" s="454">
        <v>8000</v>
      </c>
      <c r="E61" s="454">
        <v>8000</v>
      </c>
      <c r="F61" s="451" t="s">
        <v>586</v>
      </c>
      <c r="G61" s="451" t="s">
        <v>586</v>
      </c>
      <c r="H61" s="452" t="s">
        <v>586</v>
      </c>
      <c r="IR61" s="451"/>
    </row>
    <row r="62" spans="1:8" ht="25.5">
      <c r="A62" s="343" t="s">
        <v>56</v>
      </c>
      <c r="B62" s="453" t="s">
        <v>869</v>
      </c>
      <c r="C62" s="450"/>
      <c r="D62" s="454" t="s">
        <v>587</v>
      </c>
      <c r="E62" s="454" t="s">
        <v>587</v>
      </c>
      <c r="F62" s="454">
        <v>7000</v>
      </c>
      <c r="G62" s="454">
        <v>7000</v>
      </c>
      <c r="H62" s="455">
        <v>7000</v>
      </c>
    </row>
    <row r="63" spans="1:8" ht="15">
      <c r="A63" s="343" t="s">
        <v>197</v>
      </c>
      <c r="B63" s="453" t="s">
        <v>198</v>
      </c>
      <c r="C63" s="450"/>
      <c r="D63" s="454">
        <v>35000</v>
      </c>
      <c r="E63" s="454">
        <v>35000</v>
      </c>
      <c r="F63" s="451" t="s">
        <v>586</v>
      </c>
      <c r="G63" s="451" t="s">
        <v>586</v>
      </c>
      <c r="H63" s="452" t="s">
        <v>586</v>
      </c>
    </row>
    <row r="64" spans="1:8" ht="12.75">
      <c r="A64" s="343"/>
      <c r="B64" s="453"/>
      <c r="C64" s="450"/>
      <c r="D64" s="456"/>
      <c r="E64" s="456"/>
      <c r="F64" s="456"/>
      <c r="G64" s="456"/>
      <c r="H64" s="457"/>
    </row>
    <row r="65" spans="1:8" ht="15.75">
      <c r="A65" s="9" t="s">
        <v>870</v>
      </c>
      <c r="B65" s="453"/>
      <c r="C65" s="450"/>
      <c r="D65" s="456"/>
      <c r="E65" s="456"/>
      <c r="F65" s="456"/>
      <c r="G65" s="456"/>
      <c r="H65" s="457"/>
    </row>
    <row r="66" spans="1:8" ht="12.75">
      <c r="A66" s="343" t="s">
        <v>871</v>
      </c>
      <c r="B66" s="453"/>
      <c r="C66" s="450"/>
      <c r="D66" s="451" t="s">
        <v>586</v>
      </c>
      <c r="E66" s="451" t="s">
        <v>586</v>
      </c>
      <c r="F66" s="451" t="s">
        <v>586</v>
      </c>
      <c r="G66" s="451" t="s">
        <v>586</v>
      </c>
      <c r="H66" s="452" t="s">
        <v>586</v>
      </c>
    </row>
    <row r="67" spans="1:8" ht="25.5">
      <c r="A67" s="343" t="s">
        <v>653</v>
      </c>
      <c r="B67" s="453"/>
      <c r="C67" s="450"/>
      <c r="D67" s="451" t="s">
        <v>586</v>
      </c>
      <c r="E67" s="451" t="s">
        <v>586</v>
      </c>
      <c r="F67" s="451" t="s">
        <v>586</v>
      </c>
      <c r="G67" s="451" t="s">
        <v>586</v>
      </c>
      <c r="H67" s="452" t="s">
        <v>586</v>
      </c>
    </row>
    <row r="68" spans="1:252" ht="38.25">
      <c r="A68" s="343" t="s">
        <v>612</v>
      </c>
      <c r="B68" s="453" t="s">
        <v>199</v>
      </c>
      <c r="C68" s="458"/>
      <c r="D68" s="454">
        <v>35000</v>
      </c>
      <c r="E68" s="454">
        <v>35000</v>
      </c>
      <c r="F68" s="454" t="s">
        <v>587</v>
      </c>
      <c r="G68" s="454" t="s">
        <v>587</v>
      </c>
      <c r="H68" s="455" t="s">
        <v>587</v>
      </c>
      <c r="IR68" s="451"/>
    </row>
    <row r="69" spans="1:252" ht="38.25">
      <c r="A69" s="343" t="s">
        <v>967</v>
      </c>
      <c r="B69" s="453" t="s">
        <v>199</v>
      </c>
      <c r="C69" s="458"/>
      <c r="D69" s="454" t="s">
        <v>587</v>
      </c>
      <c r="E69" s="454" t="s">
        <v>587</v>
      </c>
      <c r="F69" s="451" t="s">
        <v>586</v>
      </c>
      <c r="G69" s="451" t="s">
        <v>586</v>
      </c>
      <c r="H69" s="452" t="s">
        <v>586</v>
      </c>
      <c r="IR69" s="451"/>
    </row>
    <row r="70" spans="1:8" ht="15">
      <c r="A70" s="343" t="s">
        <v>655</v>
      </c>
      <c r="B70" s="453" t="s">
        <v>656</v>
      </c>
      <c r="C70" s="450"/>
      <c r="D70" s="454">
        <v>4000</v>
      </c>
      <c r="E70" s="454">
        <v>4000</v>
      </c>
      <c r="F70" s="454">
        <v>4000</v>
      </c>
      <c r="G70" s="454">
        <v>4000</v>
      </c>
      <c r="H70" s="455">
        <v>4000</v>
      </c>
    </row>
    <row r="71" spans="1:8" ht="15">
      <c r="A71" s="343" t="s">
        <v>854</v>
      </c>
      <c r="B71" s="453" t="s">
        <v>554</v>
      </c>
      <c r="C71" s="460"/>
      <c r="D71" s="454">
        <v>39000</v>
      </c>
      <c r="E71" s="454">
        <v>39000</v>
      </c>
      <c r="F71" s="454">
        <v>39000</v>
      </c>
      <c r="G71" s="454">
        <v>39000</v>
      </c>
      <c r="H71" s="455">
        <v>39000</v>
      </c>
    </row>
    <row r="72" spans="1:8" ht="12.75">
      <c r="A72" s="343"/>
      <c r="B72" s="453"/>
      <c r="C72" s="450"/>
      <c r="D72" s="456"/>
      <c r="E72" s="456"/>
      <c r="F72" s="456"/>
      <c r="G72" s="456"/>
      <c r="H72" s="457"/>
    </row>
    <row r="73" spans="1:8" ht="15.75">
      <c r="A73" s="9" t="s">
        <v>32</v>
      </c>
      <c r="B73" s="453"/>
      <c r="C73" s="450"/>
      <c r="D73" s="456"/>
      <c r="E73" s="456"/>
      <c r="F73" s="456"/>
      <c r="G73" s="456"/>
      <c r="H73" s="457"/>
    </row>
    <row r="74" spans="1:8" ht="25.5">
      <c r="A74" s="343" t="s">
        <v>276</v>
      </c>
      <c r="B74" s="453" t="s">
        <v>277</v>
      </c>
      <c r="C74" s="450"/>
      <c r="D74" s="451" t="s">
        <v>586</v>
      </c>
      <c r="E74" s="451" t="s">
        <v>586</v>
      </c>
      <c r="F74" s="451" t="s">
        <v>586</v>
      </c>
      <c r="G74" s="451" t="s">
        <v>586</v>
      </c>
      <c r="H74" s="452" t="s">
        <v>586</v>
      </c>
    </row>
    <row r="75" spans="1:8" ht="25.5">
      <c r="A75" s="343" t="s">
        <v>762</v>
      </c>
      <c r="B75" s="453" t="s">
        <v>624</v>
      </c>
      <c r="C75" s="450"/>
      <c r="D75" s="454" t="s">
        <v>587</v>
      </c>
      <c r="E75" s="454" t="s">
        <v>587</v>
      </c>
      <c r="F75" s="454">
        <v>22000</v>
      </c>
      <c r="G75" s="454">
        <v>22000</v>
      </c>
      <c r="H75" s="455">
        <v>22000</v>
      </c>
    </row>
    <row r="76" spans="1:8" ht="15">
      <c r="A76" s="343" t="s">
        <v>763</v>
      </c>
      <c r="B76" s="453" t="s">
        <v>620</v>
      </c>
      <c r="C76" s="450"/>
      <c r="D76" s="454">
        <v>17000</v>
      </c>
      <c r="E76" s="454">
        <v>17000</v>
      </c>
      <c r="F76" s="454">
        <v>17000</v>
      </c>
      <c r="G76" s="454">
        <v>17000</v>
      </c>
      <c r="H76" s="455">
        <v>17000</v>
      </c>
    </row>
    <row r="77" spans="1:8" ht="27" customHeight="1">
      <c r="A77" s="343" t="s">
        <v>764</v>
      </c>
      <c r="B77" s="453" t="s">
        <v>63</v>
      </c>
      <c r="C77" s="461" t="s">
        <v>327</v>
      </c>
      <c r="D77" s="454">
        <v>13000</v>
      </c>
      <c r="E77" s="454">
        <v>13000</v>
      </c>
      <c r="F77" s="454">
        <v>13000</v>
      </c>
      <c r="G77" s="454">
        <v>13000</v>
      </c>
      <c r="H77" s="455">
        <v>13000</v>
      </c>
    </row>
    <row r="78" spans="1:8" ht="27" customHeight="1">
      <c r="A78" s="343" t="s">
        <v>326</v>
      </c>
      <c r="B78" s="453" t="s">
        <v>109</v>
      </c>
      <c r="C78" s="461" t="s">
        <v>328</v>
      </c>
      <c r="D78" s="454">
        <v>15000</v>
      </c>
      <c r="E78" s="454">
        <v>15000</v>
      </c>
      <c r="F78" s="454">
        <v>15000</v>
      </c>
      <c r="G78" s="454">
        <v>15000</v>
      </c>
      <c r="H78" s="455">
        <v>15000</v>
      </c>
    </row>
    <row r="79" spans="1:8" ht="51">
      <c r="A79" s="343" t="s">
        <v>305</v>
      </c>
      <c r="B79" s="453" t="s">
        <v>962</v>
      </c>
      <c r="C79" s="450"/>
      <c r="D79" s="454">
        <v>77000</v>
      </c>
      <c r="E79" s="454">
        <v>77000</v>
      </c>
      <c r="F79" s="454" t="s">
        <v>587</v>
      </c>
      <c r="G79" s="454">
        <v>77000</v>
      </c>
      <c r="H79" s="455">
        <v>77000</v>
      </c>
    </row>
    <row r="80" spans="1:8" ht="12.75">
      <c r="A80" s="343"/>
      <c r="B80" s="453"/>
      <c r="C80" s="450"/>
      <c r="D80" s="456"/>
      <c r="E80" s="456"/>
      <c r="F80" s="456"/>
      <c r="G80" s="456"/>
      <c r="H80" s="457"/>
    </row>
    <row r="81" spans="1:8" ht="15.75">
      <c r="A81" s="9" t="s">
        <v>733</v>
      </c>
      <c r="B81" s="453"/>
      <c r="C81" s="450"/>
      <c r="D81" s="456"/>
      <c r="E81" s="456"/>
      <c r="F81" s="456"/>
      <c r="G81" s="456"/>
      <c r="H81" s="457"/>
    </row>
    <row r="82" spans="1:8" ht="12.75">
      <c r="A82" s="343" t="s">
        <v>59</v>
      </c>
      <c r="B82" s="453"/>
      <c r="C82" s="450"/>
      <c r="D82" s="451" t="s">
        <v>586</v>
      </c>
      <c r="E82" s="451" t="s">
        <v>586</v>
      </c>
      <c r="F82" s="451" t="s">
        <v>586</v>
      </c>
      <c r="G82" s="451" t="s">
        <v>586</v>
      </c>
      <c r="H82" s="452" t="s">
        <v>586</v>
      </c>
    </row>
    <row r="83" spans="1:8" ht="51">
      <c r="A83" s="343" t="s">
        <v>566</v>
      </c>
      <c r="B83" s="586" t="s">
        <v>1048</v>
      </c>
      <c r="C83" s="450"/>
      <c r="D83" s="454">
        <v>15000</v>
      </c>
      <c r="E83" s="454">
        <v>15000</v>
      </c>
      <c r="F83" s="454">
        <v>15000</v>
      </c>
      <c r="G83" s="454">
        <v>15000</v>
      </c>
      <c r="H83" s="455">
        <v>15000</v>
      </c>
    </row>
    <row r="84" spans="1:8" ht="15">
      <c r="A84" s="343" t="s">
        <v>118</v>
      </c>
      <c r="B84" s="590"/>
      <c r="C84" s="450"/>
      <c r="D84" s="451" t="s">
        <v>586</v>
      </c>
      <c r="E84" s="451" t="s">
        <v>586</v>
      </c>
      <c r="F84" s="454" t="s">
        <v>587</v>
      </c>
      <c r="G84" s="454" t="s">
        <v>587</v>
      </c>
      <c r="H84" s="455" t="s">
        <v>587</v>
      </c>
    </row>
    <row r="85" spans="1:8" ht="15">
      <c r="A85" s="343" t="s">
        <v>119</v>
      </c>
      <c r="B85" s="453" t="s">
        <v>120</v>
      </c>
      <c r="C85" s="450"/>
      <c r="D85" s="454">
        <v>24000</v>
      </c>
      <c r="E85" s="454">
        <v>24000</v>
      </c>
      <c r="F85" s="454" t="s">
        <v>587</v>
      </c>
      <c r="G85" s="454" t="s">
        <v>587</v>
      </c>
      <c r="H85" s="455" t="s">
        <v>587</v>
      </c>
    </row>
    <row r="86" spans="1:8" ht="15">
      <c r="A86" s="343" t="s">
        <v>121</v>
      </c>
      <c r="B86" s="453" t="s">
        <v>122</v>
      </c>
      <c r="C86" s="450"/>
      <c r="D86" s="454">
        <v>28000</v>
      </c>
      <c r="E86" s="454">
        <v>28000</v>
      </c>
      <c r="F86" s="451" t="s">
        <v>586</v>
      </c>
      <c r="G86" s="454" t="s">
        <v>587</v>
      </c>
      <c r="H86" s="455" t="s">
        <v>587</v>
      </c>
    </row>
    <row r="87" spans="1:8" ht="15">
      <c r="A87" s="343" t="s">
        <v>123</v>
      </c>
      <c r="B87" s="453" t="s">
        <v>124</v>
      </c>
      <c r="C87" s="450"/>
      <c r="D87" s="454">
        <v>42000</v>
      </c>
      <c r="E87" s="454">
        <v>42000</v>
      </c>
      <c r="F87" s="454">
        <v>14000</v>
      </c>
      <c r="G87" s="451" t="s">
        <v>586</v>
      </c>
      <c r="H87" s="452" t="s">
        <v>586</v>
      </c>
    </row>
    <row r="88" spans="1:8" ht="24">
      <c r="A88" s="343" t="s">
        <v>125</v>
      </c>
      <c r="B88" s="453" t="s">
        <v>126</v>
      </c>
      <c r="C88" s="460" t="s">
        <v>95</v>
      </c>
      <c r="D88" s="454">
        <v>52000</v>
      </c>
      <c r="E88" s="454">
        <v>52000</v>
      </c>
      <c r="F88" s="454">
        <v>24000</v>
      </c>
      <c r="G88" s="454">
        <v>10000</v>
      </c>
      <c r="H88" s="455">
        <v>10000</v>
      </c>
    </row>
    <row r="89" spans="1:252" ht="12.75">
      <c r="A89" s="343" t="s">
        <v>853</v>
      </c>
      <c r="B89" s="453"/>
      <c r="C89" s="450"/>
      <c r="D89" s="451" t="s">
        <v>586</v>
      </c>
      <c r="E89" s="451" t="s">
        <v>586</v>
      </c>
      <c r="F89" s="451" t="s">
        <v>586</v>
      </c>
      <c r="G89" s="451" t="s">
        <v>586</v>
      </c>
      <c r="H89" s="452" t="s">
        <v>586</v>
      </c>
      <c r="IR89" s="451"/>
    </row>
    <row r="90" spans="1:252" ht="12.75">
      <c r="A90" s="343" t="s">
        <v>741</v>
      </c>
      <c r="B90" s="453"/>
      <c r="C90" s="450"/>
      <c r="D90" s="451" t="s">
        <v>586</v>
      </c>
      <c r="E90" s="451" t="s">
        <v>586</v>
      </c>
      <c r="F90" s="451" t="s">
        <v>586</v>
      </c>
      <c r="G90" s="451" t="s">
        <v>586</v>
      </c>
      <c r="H90" s="452" t="s">
        <v>586</v>
      </c>
      <c r="IR90" s="451"/>
    </row>
    <row r="91" spans="1:8" ht="15">
      <c r="A91" s="343" t="s">
        <v>1</v>
      </c>
      <c r="B91" s="453" t="s">
        <v>2</v>
      </c>
      <c r="C91" s="450"/>
      <c r="D91" s="451" t="s">
        <v>586</v>
      </c>
      <c r="E91" s="451" t="s">
        <v>586</v>
      </c>
      <c r="F91" s="454" t="s">
        <v>587</v>
      </c>
      <c r="G91" s="454" t="s">
        <v>587</v>
      </c>
      <c r="H91" s="455" t="s">
        <v>587</v>
      </c>
    </row>
    <row r="92" spans="1:8" ht="25.5">
      <c r="A92" s="343" t="s">
        <v>3</v>
      </c>
      <c r="B92" s="453" t="s">
        <v>4</v>
      </c>
      <c r="C92" s="460" t="s">
        <v>5</v>
      </c>
      <c r="D92" s="454">
        <v>11000</v>
      </c>
      <c r="E92" s="454">
        <v>11000</v>
      </c>
      <c r="F92" s="454" t="s">
        <v>587</v>
      </c>
      <c r="G92" s="454" t="s">
        <v>587</v>
      </c>
      <c r="H92" s="455" t="s">
        <v>587</v>
      </c>
    </row>
    <row r="93" spans="1:8" ht="25.5">
      <c r="A93" s="343" t="s">
        <v>16</v>
      </c>
      <c r="B93" s="453" t="s">
        <v>17</v>
      </c>
      <c r="C93" s="460"/>
      <c r="D93" s="454">
        <v>61000</v>
      </c>
      <c r="E93" s="454">
        <v>61000</v>
      </c>
      <c r="F93" s="451" t="s">
        <v>586</v>
      </c>
      <c r="G93" s="451" t="s">
        <v>586</v>
      </c>
      <c r="H93" s="452" t="s">
        <v>586</v>
      </c>
    </row>
    <row r="94" spans="1:8" ht="25.5">
      <c r="A94" s="343" t="s">
        <v>18</v>
      </c>
      <c r="B94" s="453" t="s">
        <v>721</v>
      </c>
      <c r="C94" s="460"/>
      <c r="D94" s="454">
        <v>70000</v>
      </c>
      <c r="E94" s="454">
        <v>70000</v>
      </c>
      <c r="F94" s="454">
        <v>53000</v>
      </c>
      <c r="G94" s="454">
        <v>53000</v>
      </c>
      <c r="H94" s="455">
        <v>53000</v>
      </c>
    </row>
    <row r="95" spans="1:8" ht="25.5">
      <c r="A95" s="343" t="s">
        <v>298</v>
      </c>
      <c r="B95" s="453" t="s">
        <v>299</v>
      </c>
      <c r="C95" s="460"/>
      <c r="D95" s="454">
        <v>114000</v>
      </c>
      <c r="E95" s="454">
        <v>114000</v>
      </c>
      <c r="F95" s="454">
        <v>53000</v>
      </c>
      <c r="G95" s="454">
        <v>53000</v>
      </c>
      <c r="H95" s="455">
        <v>53000</v>
      </c>
    </row>
    <row r="96" spans="1:8" ht="51.75" thickBot="1">
      <c r="A96" s="425" t="s">
        <v>1025</v>
      </c>
      <c r="B96" s="462" t="s">
        <v>723</v>
      </c>
      <c r="C96" s="463"/>
      <c r="D96" s="464" t="s">
        <v>587</v>
      </c>
      <c r="E96" s="464" t="s">
        <v>587</v>
      </c>
      <c r="F96" s="464">
        <v>208000</v>
      </c>
      <c r="G96" s="464">
        <v>208000</v>
      </c>
      <c r="H96" s="465">
        <v>208000</v>
      </c>
    </row>
  </sheetData>
  <mergeCells count="16">
    <mergeCell ref="H7:H8"/>
    <mergeCell ref="C9:C10"/>
    <mergeCell ref="D9:D10"/>
    <mergeCell ref="C7:C8"/>
    <mergeCell ref="E7:E8"/>
    <mergeCell ref="F7:F8"/>
    <mergeCell ref="G7:G8"/>
    <mergeCell ref="C5:C6"/>
    <mergeCell ref="A2:H2"/>
    <mergeCell ref="A1:H1"/>
    <mergeCell ref="D4:E4"/>
    <mergeCell ref="F4:H4"/>
    <mergeCell ref="E5:E6"/>
    <mergeCell ref="F5:F6"/>
    <mergeCell ref="G5:G6"/>
    <mergeCell ref="H5:H6"/>
  </mergeCells>
  <printOptions/>
  <pageMargins left="0.71" right="0.75" top="1" bottom="1" header="0.5" footer="0.5"/>
  <pageSetup fitToHeight="1" fitToWidth="1" horizontalDpi="600" verticalDpi="600" orientation="portrait" paperSize="9" scale="30" r:id="rId1"/>
  <rowBreaks count="1" manualBreakCount="1">
    <brk id="64" max="6" man="1"/>
  </rowBreaks>
  <colBreaks count="1" manualBreakCount="1">
    <brk id="8" max="65535" man="1"/>
  </colBreaks>
</worksheet>
</file>

<file path=xl/worksheets/sheet15.xml><?xml version="1.0" encoding="utf-8"?>
<worksheet xmlns="http://schemas.openxmlformats.org/spreadsheetml/2006/main" xmlns:r="http://schemas.openxmlformats.org/officeDocument/2006/relationships">
  <sheetPr codeName="Sheet8"/>
  <dimension ref="A1:IO77"/>
  <sheetViews>
    <sheetView view="pageBreakPreview" zoomScale="70" zoomScaleNormal="85" zoomScaleSheetLayoutView="70" workbookViewId="0" topLeftCell="A1">
      <pane xSplit="2" ySplit="11" topLeftCell="C57" activePane="bottomRight" state="frozen"/>
      <selection pane="topLeft" activeCell="A1" sqref="A1"/>
      <selection pane="topRight" activeCell="C1" sqref="C1"/>
      <selection pane="bottomLeft" activeCell="A10" sqref="A10"/>
      <selection pane="bottomRight" activeCell="A3" sqref="A3"/>
    </sheetView>
  </sheetViews>
  <sheetFormatPr defaultColWidth="9.125" defaultRowHeight="12.75"/>
  <cols>
    <col min="1" max="1" width="72.25390625" style="39" customWidth="1"/>
    <col min="2" max="2" width="10.00390625" style="39" customWidth="1"/>
    <col min="3" max="3" width="38.875" style="39" customWidth="1"/>
    <col min="4" max="4" width="19.25390625" style="39" customWidth="1"/>
    <col min="5" max="5" width="20.00390625" style="39" customWidth="1"/>
    <col min="6" max="16384" width="9.125" style="39" customWidth="1"/>
  </cols>
  <sheetData>
    <row r="1" spans="1:5" ht="20.25">
      <c r="A1" s="715" t="s">
        <v>85</v>
      </c>
      <c r="B1" s="715"/>
      <c r="C1" s="715"/>
      <c r="D1" s="715"/>
      <c r="E1" s="715"/>
    </row>
    <row r="2" spans="1:13" s="1" customFormat="1" ht="22.5" customHeight="1" thickBot="1">
      <c r="A2" s="642" t="s">
        <v>88</v>
      </c>
      <c r="B2" s="642"/>
      <c r="C2" s="642"/>
      <c r="D2" s="642"/>
      <c r="E2" s="642"/>
      <c r="F2" s="525"/>
      <c r="G2" s="525"/>
      <c r="H2" s="525"/>
      <c r="I2" s="525"/>
      <c r="J2" s="525"/>
      <c r="K2" s="525"/>
      <c r="L2" s="525"/>
      <c r="M2" s="525"/>
    </row>
    <row r="3" spans="1:5" ht="73.5" customHeight="1">
      <c r="A3" s="632"/>
      <c r="B3" s="36"/>
      <c r="C3" s="163" t="s">
        <v>270</v>
      </c>
      <c r="D3" s="244" t="s">
        <v>447</v>
      </c>
      <c r="E3" s="246" t="s">
        <v>448</v>
      </c>
    </row>
    <row r="4" spans="2:5" ht="20.25">
      <c r="B4" s="35"/>
      <c r="C4" s="167" t="s">
        <v>234</v>
      </c>
      <c r="D4" s="734" t="s">
        <v>746</v>
      </c>
      <c r="E4" s="735"/>
    </row>
    <row r="5" spans="1:5" ht="12.75">
      <c r="A5" s="247"/>
      <c r="B5" s="243"/>
      <c r="C5" s="695" t="s">
        <v>238</v>
      </c>
      <c r="D5" s="198"/>
      <c r="E5" s="693" t="s">
        <v>587</v>
      </c>
    </row>
    <row r="6" spans="1:5" ht="18.75">
      <c r="A6" s="44" t="s">
        <v>855</v>
      </c>
      <c r="B6" s="36"/>
      <c r="C6" s="696"/>
      <c r="D6" s="505">
        <f>((1030500)+22000)+10500</f>
        <v>1063000</v>
      </c>
      <c r="E6" s="694"/>
    </row>
    <row r="7" spans="1:5" ht="18">
      <c r="A7" s="249" t="s">
        <v>518</v>
      </c>
      <c r="B7" s="36"/>
      <c r="C7" s="695" t="s">
        <v>239</v>
      </c>
      <c r="D7" s="198"/>
      <c r="E7" s="693" t="s">
        <v>587</v>
      </c>
    </row>
    <row r="8" spans="2:5" ht="18.75">
      <c r="B8" s="36"/>
      <c r="C8" s="696"/>
      <c r="D8" s="505">
        <f>((1074000)+22000)+10500</f>
        <v>1106500</v>
      </c>
      <c r="E8" s="694"/>
    </row>
    <row r="9" spans="1:5" ht="18">
      <c r="A9" s="249"/>
      <c r="B9" s="36"/>
      <c r="C9" s="695" t="s">
        <v>398</v>
      </c>
      <c r="D9" s="686" t="s">
        <v>587</v>
      </c>
      <c r="E9" s="279"/>
    </row>
    <row r="10" spans="1:5" ht="19.5" thickBot="1">
      <c r="A10" s="247"/>
      <c r="B10" s="243"/>
      <c r="C10" s="733"/>
      <c r="D10" s="687"/>
      <c r="E10" s="509">
        <f>((1178000)+22000)+10500</f>
        <v>1210500</v>
      </c>
    </row>
    <row r="11" spans="1:5" ht="36">
      <c r="A11" s="221" t="s">
        <v>749</v>
      </c>
      <c r="B11" s="251" t="s">
        <v>748</v>
      </c>
      <c r="C11" s="592" t="s">
        <v>235</v>
      </c>
      <c r="D11" s="593"/>
      <c r="E11" s="594"/>
    </row>
    <row r="12" spans="1:5" ht="15.75">
      <c r="A12" s="270"/>
      <c r="B12" s="255"/>
      <c r="C12" s="253"/>
      <c r="D12" s="253"/>
      <c r="E12" s="256"/>
    </row>
    <row r="13" spans="1:5" ht="15.75">
      <c r="A13" s="23" t="s">
        <v>399</v>
      </c>
      <c r="B13" s="258"/>
      <c r="C13" s="259"/>
      <c r="D13" s="260"/>
      <c r="E13" s="262"/>
    </row>
    <row r="14" spans="1:5" ht="12.75">
      <c r="A14" s="6" t="s">
        <v>588</v>
      </c>
      <c r="B14" s="263"/>
      <c r="C14" s="264"/>
      <c r="D14" s="48" t="s">
        <v>586</v>
      </c>
      <c r="E14" s="188" t="s">
        <v>586</v>
      </c>
    </row>
    <row r="15" spans="1:5" ht="12.75">
      <c r="A15" s="6" t="s">
        <v>400</v>
      </c>
      <c r="B15" s="37"/>
      <c r="C15" s="264"/>
      <c r="D15" s="48" t="s">
        <v>586</v>
      </c>
      <c r="E15" s="188" t="s">
        <v>586</v>
      </c>
    </row>
    <row r="16" spans="1:5" ht="12.75">
      <c r="A16" s="6" t="s">
        <v>193</v>
      </c>
      <c r="B16" s="37"/>
      <c r="C16" s="264"/>
      <c r="D16" s="48" t="s">
        <v>586</v>
      </c>
      <c r="E16" s="188" t="s">
        <v>586</v>
      </c>
    </row>
    <row r="17" spans="1:5" ht="25.5">
      <c r="A17" s="6" t="s">
        <v>520</v>
      </c>
      <c r="B17" s="37"/>
      <c r="C17" s="264"/>
      <c r="D17" s="48" t="s">
        <v>586</v>
      </c>
      <c r="E17" s="188" t="s">
        <v>586</v>
      </c>
    </row>
    <row r="18" spans="1:5" ht="25.5">
      <c r="A18" s="6" t="s">
        <v>503</v>
      </c>
      <c r="B18" s="37"/>
      <c r="C18" s="264"/>
      <c r="D18" s="48" t="s">
        <v>586</v>
      </c>
      <c r="E18" s="188" t="s">
        <v>586</v>
      </c>
    </row>
    <row r="19" spans="1:5" ht="15">
      <c r="A19" s="6" t="s">
        <v>663</v>
      </c>
      <c r="B19" s="37"/>
      <c r="C19" s="264"/>
      <c r="D19" s="13" t="s">
        <v>587</v>
      </c>
      <c r="E19" s="188" t="s">
        <v>586</v>
      </c>
    </row>
    <row r="20" spans="1:5" ht="51">
      <c r="A20" s="6" t="s">
        <v>30</v>
      </c>
      <c r="B20" s="37"/>
      <c r="C20" s="264"/>
      <c r="D20" s="48" t="s">
        <v>586</v>
      </c>
      <c r="E20" s="188" t="s">
        <v>586</v>
      </c>
    </row>
    <row r="21" spans="1:5" ht="38.25">
      <c r="A21" s="6" t="s">
        <v>569</v>
      </c>
      <c r="B21" s="37"/>
      <c r="C21" s="31" t="s">
        <v>856</v>
      </c>
      <c r="D21" s="48" t="s">
        <v>586</v>
      </c>
      <c r="E21" s="188" t="s">
        <v>586</v>
      </c>
    </row>
    <row r="22" spans="1:5" ht="12.75">
      <c r="A22" s="6"/>
      <c r="B22" s="37"/>
      <c r="C22" s="264"/>
      <c r="D22" s="266"/>
      <c r="E22" s="267"/>
    </row>
    <row r="23" spans="1:5" ht="15.75">
      <c r="A23" s="9" t="s">
        <v>465</v>
      </c>
      <c r="B23" s="37"/>
      <c r="C23" s="264"/>
      <c r="D23" s="266"/>
      <c r="E23" s="267"/>
    </row>
    <row r="24" spans="1:5" ht="25.5">
      <c r="A24" s="6" t="s">
        <v>60</v>
      </c>
      <c r="B24" s="37"/>
      <c r="C24" s="264"/>
      <c r="D24" s="48" t="s">
        <v>586</v>
      </c>
      <c r="E24" s="188" t="s">
        <v>586</v>
      </c>
    </row>
    <row r="25" spans="1:5" ht="25.5">
      <c r="A25" s="6" t="s">
        <v>469</v>
      </c>
      <c r="B25" s="37"/>
      <c r="C25" s="264"/>
      <c r="D25" s="48" t="s">
        <v>586</v>
      </c>
      <c r="E25" s="188" t="s">
        <v>586</v>
      </c>
    </row>
    <row r="26" spans="1:5" ht="38.25">
      <c r="A26" s="6" t="s">
        <v>61</v>
      </c>
      <c r="B26" s="37"/>
      <c r="C26" s="264"/>
      <c r="D26" s="48" t="s">
        <v>586</v>
      </c>
      <c r="E26" s="188" t="s">
        <v>586</v>
      </c>
    </row>
    <row r="27" spans="1:5" ht="15">
      <c r="A27" s="6" t="s">
        <v>928</v>
      </c>
      <c r="B27" s="37" t="s">
        <v>615</v>
      </c>
      <c r="C27" s="264"/>
      <c r="D27" s="13">
        <v>12000</v>
      </c>
      <c r="E27" s="14">
        <v>12000</v>
      </c>
    </row>
    <row r="28" spans="1:5" ht="25.5">
      <c r="A28" s="6" t="s">
        <v>215</v>
      </c>
      <c r="B28" s="37"/>
      <c r="C28" s="264"/>
      <c r="D28" s="48" t="s">
        <v>586</v>
      </c>
      <c r="E28" s="188" t="s">
        <v>586</v>
      </c>
    </row>
    <row r="29" spans="1:5" ht="12.75">
      <c r="A29" s="6"/>
      <c r="B29" s="37"/>
      <c r="C29" s="264"/>
      <c r="D29" s="266"/>
      <c r="E29" s="267"/>
    </row>
    <row r="30" spans="1:5" ht="15.75">
      <c r="A30" s="9" t="s">
        <v>217</v>
      </c>
      <c r="B30" s="37"/>
      <c r="C30" s="264"/>
      <c r="D30" s="266"/>
      <c r="E30" s="267"/>
    </row>
    <row r="31" spans="1:5" ht="12.75">
      <c r="A31" s="6" t="s">
        <v>425</v>
      </c>
      <c r="B31" s="37" t="s">
        <v>218</v>
      </c>
      <c r="C31" s="264"/>
      <c r="D31" s="48" t="s">
        <v>586</v>
      </c>
      <c r="E31" s="188" t="s">
        <v>586</v>
      </c>
    </row>
    <row r="32" spans="1:5" ht="15">
      <c r="A32" s="6" t="s">
        <v>426</v>
      </c>
      <c r="B32" s="37" t="s">
        <v>219</v>
      </c>
      <c r="C32" s="264"/>
      <c r="D32" s="13">
        <v>4000</v>
      </c>
      <c r="E32" s="14">
        <v>4000</v>
      </c>
    </row>
    <row r="33" spans="1:5" ht="27">
      <c r="A33" s="6" t="s">
        <v>1065</v>
      </c>
      <c r="B33" s="37"/>
      <c r="C33" s="264"/>
      <c r="D33" s="48" t="s">
        <v>586</v>
      </c>
      <c r="E33" s="188" t="s">
        <v>586</v>
      </c>
    </row>
    <row r="34" spans="1:5" ht="12.75">
      <c r="A34" s="6" t="s">
        <v>283</v>
      </c>
      <c r="B34" s="37"/>
      <c r="C34" s="264"/>
      <c r="D34" s="48" t="s">
        <v>586</v>
      </c>
      <c r="E34" s="188" t="s">
        <v>586</v>
      </c>
    </row>
    <row r="35" spans="1:5" ht="12.75">
      <c r="A35" s="6" t="s">
        <v>221</v>
      </c>
      <c r="B35" s="37"/>
      <c r="C35" s="264"/>
      <c r="D35" s="48" t="s">
        <v>586</v>
      </c>
      <c r="E35" s="188" t="s">
        <v>586</v>
      </c>
    </row>
    <row r="36" spans="1:249" ht="38.25">
      <c r="A36" s="6" t="s">
        <v>702</v>
      </c>
      <c r="B36" s="37"/>
      <c r="C36" s="264"/>
      <c r="D36" s="48" t="s">
        <v>586</v>
      </c>
      <c r="E36" s="188" t="s">
        <v>586</v>
      </c>
      <c r="IO36" s="271"/>
    </row>
    <row r="37" spans="1:5" ht="25.5">
      <c r="A37" s="6" t="s">
        <v>1080</v>
      </c>
      <c r="B37" s="37"/>
      <c r="C37" s="264"/>
      <c r="D37" s="48" t="s">
        <v>586</v>
      </c>
      <c r="E37" s="188" t="s">
        <v>586</v>
      </c>
    </row>
    <row r="38" spans="1:5" ht="12.75">
      <c r="A38" s="6" t="s">
        <v>284</v>
      </c>
      <c r="B38" s="37"/>
      <c r="C38" s="264"/>
      <c r="D38" s="48" t="s">
        <v>586</v>
      </c>
      <c r="E38" s="188" t="s">
        <v>586</v>
      </c>
    </row>
    <row r="39" spans="1:5" ht="12.75">
      <c r="A39" s="6"/>
      <c r="B39" s="37"/>
      <c r="C39" s="264"/>
      <c r="D39" s="266"/>
      <c r="E39" s="267"/>
    </row>
    <row r="40" spans="1:5" ht="15.75">
      <c r="A40" s="9" t="s">
        <v>429</v>
      </c>
      <c r="B40" s="37"/>
      <c r="C40" s="264"/>
      <c r="D40" s="266"/>
      <c r="E40" s="267"/>
    </row>
    <row r="41" spans="1:5" ht="12.75">
      <c r="A41" s="6" t="s">
        <v>72</v>
      </c>
      <c r="B41" s="37"/>
      <c r="C41" s="264"/>
      <c r="D41" s="48" t="s">
        <v>586</v>
      </c>
      <c r="E41" s="188" t="s">
        <v>586</v>
      </c>
    </row>
    <row r="42" spans="1:5" ht="25.5">
      <c r="A42" s="6" t="s">
        <v>664</v>
      </c>
      <c r="B42" s="37" t="s">
        <v>74</v>
      </c>
      <c r="C42" s="38"/>
      <c r="D42" s="13">
        <v>10000</v>
      </c>
      <c r="E42" s="14">
        <v>10000</v>
      </c>
    </row>
    <row r="43" spans="1:5" ht="25.5">
      <c r="A43" s="6" t="s">
        <v>805</v>
      </c>
      <c r="B43" s="268"/>
      <c r="C43" s="264"/>
      <c r="D43" s="48" t="s">
        <v>586</v>
      </c>
      <c r="E43" s="188" t="s">
        <v>586</v>
      </c>
    </row>
    <row r="44" spans="1:5" ht="63.75">
      <c r="A44" s="6" t="s">
        <v>575</v>
      </c>
      <c r="B44" s="37" t="s">
        <v>806</v>
      </c>
      <c r="C44" s="264"/>
      <c r="D44" s="13">
        <v>44000</v>
      </c>
      <c r="E44" s="14">
        <v>44000</v>
      </c>
    </row>
    <row r="45" spans="1:5" ht="12.75">
      <c r="A45" s="6"/>
      <c r="B45" s="37"/>
      <c r="C45" s="264"/>
      <c r="D45" s="266"/>
      <c r="E45" s="267"/>
    </row>
    <row r="46" spans="1:5" ht="15.75">
      <c r="A46" s="9" t="s">
        <v>894</v>
      </c>
      <c r="B46" s="37"/>
      <c r="C46" s="264"/>
      <c r="D46" s="266"/>
      <c r="E46" s="267"/>
    </row>
    <row r="47" spans="1:5" ht="25.5">
      <c r="A47" s="6" t="s">
        <v>54</v>
      </c>
      <c r="B47" s="37"/>
      <c r="C47" s="264"/>
      <c r="D47" s="48" t="s">
        <v>586</v>
      </c>
      <c r="E47" s="188" t="s">
        <v>586</v>
      </c>
    </row>
    <row r="48" spans="1:5" ht="12.75">
      <c r="A48" s="6" t="s">
        <v>55</v>
      </c>
      <c r="B48" s="37"/>
      <c r="C48" s="264"/>
      <c r="D48" s="48" t="s">
        <v>586</v>
      </c>
      <c r="E48" s="188" t="s">
        <v>586</v>
      </c>
    </row>
    <row r="49" spans="1:5" ht="12.75">
      <c r="A49" s="6" t="s">
        <v>196</v>
      </c>
      <c r="B49" s="37"/>
      <c r="C49" s="264"/>
      <c r="D49" s="48" t="s">
        <v>586</v>
      </c>
      <c r="E49" s="188" t="s">
        <v>586</v>
      </c>
    </row>
    <row r="50" spans="1:5" ht="12.75">
      <c r="A50" s="6" t="s">
        <v>65</v>
      </c>
      <c r="B50" s="37"/>
      <c r="C50" s="264"/>
      <c r="D50" s="48" t="s">
        <v>586</v>
      </c>
      <c r="E50" s="188" t="s">
        <v>586</v>
      </c>
    </row>
    <row r="51" spans="1:5" ht="25.5">
      <c r="A51" s="6" t="s">
        <v>673</v>
      </c>
      <c r="B51" s="37" t="s">
        <v>258</v>
      </c>
      <c r="C51" s="264"/>
      <c r="D51" s="13">
        <v>10000</v>
      </c>
      <c r="E51" s="14">
        <v>10000</v>
      </c>
    </row>
    <row r="52" spans="1:5" ht="12.75">
      <c r="A52" s="6" t="s">
        <v>28</v>
      </c>
      <c r="B52" s="37"/>
      <c r="C52" s="264"/>
      <c r="D52" s="48" t="s">
        <v>586</v>
      </c>
      <c r="E52" s="188" t="s">
        <v>586</v>
      </c>
    </row>
    <row r="53" spans="1:5" ht="12.75">
      <c r="A53" s="6" t="s">
        <v>29</v>
      </c>
      <c r="B53" s="37"/>
      <c r="C53" s="264"/>
      <c r="D53" s="48" t="s">
        <v>586</v>
      </c>
      <c r="E53" s="188" t="s">
        <v>586</v>
      </c>
    </row>
    <row r="54" spans="1:249" ht="51">
      <c r="A54" s="6" t="s">
        <v>57</v>
      </c>
      <c r="B54" s="37"/>
      <c r="C54" s="264"/>
      <c r="D54" s="48" t="s">
        <v>586</v>
      </c>
      <c r="E54" s="188" t="s">
        <v>586</v>
      </c>
      <c r="IO54" s="48"/>
    </row>
    <row r="55" spans="1:5" ht="12.75">
      <c r="A55" s="6"/>
      <c r="B55" s="37"/>
      <c r="C55" s="264"/>
      <c r="D55" s="266"/>
      <c r="E55" s="267"/>
    </row>
    <row r="56" spans="1:5" ht="15.75">
      <c r="A56" s="9" t="s">
        <v>870</v>
      </c>
      <c r="B56" s="37"/>
      <c r="C56" s="264"/>
      <c r="D56" s="266"/>
      <c r="E56" s="267"/>
    </row>
    <row r="57" spans="1:5" ht="12.75">
      <c r="A57" s="6" t="s">
        <v>871</v>
      </c>
      <c r="B57" s="37"/>
      <c r="C57" s="264"/>
      <c r="D57" s="48" t="s">
        <v>586</v>
      </c>
      <c r="E57" s="188" t="s">
        <v>586</v>
      </c>
    </row>
    <row r="58" spans="1:5" ht="25.5">
      <c r="A58" s="6" t="s">
        <v>653</v>
      </c>
      <c r="B58" s="37"/>
      <c r="C58" s="264"/>
      <c r="D58" s="48" t="s">
        <v>586</v>
      </c>
      <c r="E58" s="188" t="s">
        <v>586</v>
      </c>
    </row>
    <row r="59" spans="1:5" ht="15">
      <c r="A59" s="6" t="s">
        <v>655</v>
      </c>
      <c r="B59" s="37" t="s">
        <v>656</v>
      </c>
      <c r="C59" s="264"/>
      <c r="D59" s="13">
        <v>4000</v>
      </c>
      <c r="E59" s="14">
        <v>4000</v>
      </c>
    </row>
    <row r="60" spans="1:5" ht="12.75">
      <c r="A60" s="6"/>
      <c r="B60" s="37"/>
      <c r="C60" s="264"/>
      <c r="D60" s="266"/>
      <c r="E60" s="267"/>
    </row>
    <row r="61" spans="1:5" ht="15.75">
      <c r="A61" s="9" t="s">
        <v>32</v>
      </c>
      <c r="B61" s="37"/>
      <c r="C61" s="264"/>
      <c r="D61" s="266"/>
      <c r="E61" s="267"/>
    </row>
    <row r="62" spans="1:5" ht="25.5">
      <c r="A62" s="6" t="s">
        <v>276</v>
      </c>
      <c r="B62" s="37" t="s">
        <v>277</v>
      </c>
      <c r="C62" s="264"/>
      <c r="D62" s="48" t="s">
        <v>586</v>
      </c>
      <c r="E62" s="188" t="s">
        <v>586</v>
      </c>
    </row>
    <row r="63" spans="1:5" ht="27" customHeight="1">
      <c r="A63" s="6" t="s">
        <v>326</v>
      </c>
      <c r="B63" s="37" t="s">
        <v>109</v>
      </c>
      <c r="C63" s="363" t="s">
        <v>328</v>
      </c>
      <c r="D63" s="13">
        <v>15000</v>
      </c>
      <c r="E63" s="14">
        <v>15000</v>
      </c>
    </row>
    <row r="64" spans="1:5" ht="12.75">
      <c r="A64" s="6"/>
      <c r="B64" s="37"/>
      <c r="C64" s="264"/>
      <c r="D64" s="266"/>
      <c r="E64" s="267"/>
    </row>
    <row r="65" spans="1:5" ht="15.75">
      <c r="A65" s="9" t="s">
        <v>733</v>
      </c>
      <c r="B65" s="37"/>
      <c r="C65" s="264"/>
      <c r="D65" s="266"/>
      <c r="E65" s="267"/>
    </row>
    <row r="66" spans="1:5" ht="12.75">
      <c r="A66" s="6" t="s">
        <v>59</v>
      </c>
      <c r="B66" s="37"/>
      <c r="C66" s="264"/>
      <c r="D66" s="48" t="s">
        <v>586</v>
      </c>
      <c r="E66" s="188" t="s">
        <v>586</v>
      </c>
    </row>
    <row r="67" spans="1:5" ht="15">
      <c r="A67" s="518" t="s">
        <v>21</v>
      </c>
      <c r="B67" s="519" t="s">
        <v>22</v>
      </c>
      <c r="C67" s="264"/>
      <c r="D67" s="294">
        <v>20000</v>
      </c>
      <c r="E67" s="520">
        <v>20000</v>
      </c>
    </row>
    <row r="68" spans="1:5" ht="51">
      <c r="A68" s="6" t="s">
        <v>840</v>
      </c>
      <c r="B68" s="586" t="s">
        <v>1048</v>
      </c>
      <c r="C68" s="264"/>
      <c r="D68" s="13">
        <v>15000</v>
      </c>
      <c r="E68" s="14">
        <v>15000</v>
      </c>
    </row>
    <row r="69" spans="1:5" ht="12.75">
      <c r="A69" s="6" t="s">
        <v>119</v>
      </c>
      <c r="B69" s="529" t="s">
        <v>120</v>
      </c>
      <c r="C69" s="264"/>
      <c r="D69" s="48" t="s">
        <v>586</v>
      </c>
      <c r="E69" s="188" t="s">
        <v>586</v>
      </c>
    </row>
    <row r="70" spans="1:5" ht="15">
      <c r="A70" s="6" t="s">
        <v>121</v>
      </c>
      <c r="B70" s="37" t="s">
        <v>122</v>
      </c>
      <c r="C70" s="264"/>
      <c r="D70" s="13">
        <v>4000</v>
      </c>
      <c r="E70" s="14">
        <v>4000</v>
      </c>
    </row>
    <row r="71" spans="1:5" ht="15">
      <c r="A71" s="6" t="s">
        <v>123</v>
      </c>
      <c r="B71" s="37" t="s">
        <v>124</v>
      </c>
      <c r="C71" s="264"/>
      <c r="D71" s="13">
        <v>18000</v>
      </c>
      <c r="E71" s="14">
        <v>18000</v>
      </c>
    </row>
    <row r="72" spans="1:249" ht="12.75">
      <c r="A72" s="6" t="s">
        <v>853</v>
      </c>
      <c r="B72" s="37"/>
      <c r="C72" s="264"/>
      <c r="D72" s="48" t="s">
        <v>586</v>
      </c>
      <c r="E72" s="188" t="s">
        <v>586</v>
      </c>
      <c r="IO72" s="48"/>
    </row>
    <row r="73" spans="1:249" ht="12.75">
      <c r="A73" s="6" t="s">
        <v>741</v>
      </c>
      <c r="B73" s="37"/>
      <c r="C73" s="264"/>
      <c r="D73" s="48" t="s">
        <v>586</v>
      </c>
      <c r="E73" s="188" t="s">
        <v>586</v>
      </c>
      <c r="IO73" s="48"/>
    </row>
    <row r="74" spans="1:5" ht="12.75">
      <c r="A74" s="6" t="s">
        <v>1</v>
      </c>
      <c r="B74" s="37" t="s">
        <v>2</v>
      </c>
      <c r="C74" s="264"/>
      <c r="D74" s="48" t="s">
        <v>586</v>
      </c>
      <c r="E74" s="188" t="s">
        <v>586</v>
      </c>
    </row>
    <row r="75" spans="1:5" ht="25.5">
      <c r="A75" s="6" t="s">
        <v>16</v>
      </c>
      <c r="B75" s="37" t="s">
        <v>17</v>
      </c>
      <c r="C75" s="38"/>
      <c r="D75" s="13">
        <v>61000</v>
      </c>
      <c r="E75" s="14">
        <v>61000</v>
      </c>
    </row>
    <row r="76" spans="1:5" ht="25.5">
      <c r="A76" s="6" t="s">
        <v>18</v>
      </c>
      <c r="B76" s="37" t="s">
        <v>721</v>
      </c>
      <c r="C76" s="38"/>
      <c r="D76" s="13">
        <v>70000</v>
      </c>
      <c r="E76" s="14">
        <v>70000</v>
      </c>
    </row>
    <row r="77" spans="1:5" ht="26.25" thickBot="1">
      <c r="A77" s="11" t="s">
        <v>298</v>
      </c>
      <c r="B77" s="40" t="s">
        <v>299</v>
      </c>
      <c r="C77" s="591"/>
      <c r="D77" s="21">
        <v>114000</v>
      </c>
      <c r="E77" s="22">
        <v>114000</v>
      </c>
    </row>
  </sheetData>
  <mergeCells count="9">
    <mergeCell ref="A2:E2"/>
    <mergeCell ref="A1:E1"/>
    <mergeCell ref="D4:E4"/>
    <mergeCell ref="E5:E6"/>
    <mergeCell ref="C5:C6"/>
    <mergeCell ref="C9:C10"/>
    <mergeCell ref="D9:D10"/>
    <mergeCell ref="C7:C8"/>
    <mergeCell ref="E7:E8"/>
  </mergeCells>
  <printOptions/>
  <pageMargins left="0.71" right="0.75" top="1" bottom="1" header="0.5" footer="0.5"/>
  <pageSetup horizontalDpi="600" verticalDpi="600" orientation="portrait" paperSize="9" scale="40" r:id="rId1"/>
  <colBreaks count="1" manualBreakCount="1">
    <brk id="5" max="65535" man="1"/>
  </colBreaks>
</worksheet>
</file>

<file path=xl/worksheets/sheet16.xml><?xml version="1.0" encoding="utf-8"?>
<worksheet xmlns="http://schemas.openxmlformats.org/spreadsheetml/2006/main" xmlns:r="http://schemas.openxmlformats.org/officeDocument/2006/relationships">
  <sheetPr codeName="Sheet9"/>
  <dimension ref="A1:C52"/>
  <sheetViews>
    <sheetView zoomScale="85" zoomScaleNormal="85" workbookViewId="0" topLeftCell="A1">
      <selection activeCell="F6" sqref="F6"/>
    </sheetView>
  </sheetViews>
  <sheetFormatPr defaultColWidth="8.875" defaultRowHeight="12.75"/>
  <cols>
    <col min="1" max="1" width="72.75390625" style="56" customWidth="1"/>
    <col min="2" max="2" width="39.875" style="56" customWidth="1"/>
    <col min="3" max="3" width="32.00390625" style="56" customWidth="1"/>
    <col min="4" max="16384" width="8.875" style="56" customWidth="1"/>
  </cols>
  <sheetData>
    <row r="1" spans="1:3" ht="17.25" customHeight="1">
      <c r="A1" s="736" t="s">
        <v>887</v>
      </c>
      <c r="B1" s="736"/>
      <c r="C1" s="736"/>
    </row>
    <row r="2" spans="1:3" ht="12.75" customHeight="1" thickBot="1">
      <c r="A2" s="736"/>
      <c r="B2" s="737"/>
      <c r="C2" s="737"/>
    </row>
    <row r="3" spans="1:3" ht="72.75" customHeight="1">
      <c r="A3" s="632"/>
      <c r="B3" s="163" t="s">
        <v>270</v>
      </c>
      <c r="C3" s="165" t="s">
        <v>659</v>
      </c>
    </row>
    <row r="4" spans="1:3" ht="12.75">
      <c r="A4" s="44" t="s">
        <v>855</v>
      </c>
      <c r="B4" s="738" t="s">
        <v>238</v>
      </c>
      <c r="C4" s="198"/>
    </row>
    <row r="5" spans="1:3" ht="18" customHeight="1" thickBot="1">
      <c r="A5" s="272" t="s">
        <v>518</v>
      </c>
      <c r="B5" s="739"/>
      <c r="C5" s="513">
        <f>(703500)+16000+7500</f>
        <v>727000</v>
      </c>
    </row>
    <row r="6" spans="1:3" ht="34.5" customHeight="1">
      <c r="A6" s="53" t="s">
        <v>749</v>
      </c>
      <c r="B6" s="54" t="s">
        <v>235</v>
      </c>
      <c r="C6" s="55"/>
    </row>
    <row r="7" spans="1:3" ht="17.25" customHeight="1">
      <c r="A7" s="65"/>
      <c r="B7" s="66"/>
      <c r="C7" s="67"/>
    </row>
    <row r="8" spans="1:3" ht="29.25" customHeight="1">
      <c r="A8" s="68" t="s">
        <v>888</v>
      </c>
      <c r="B8" s="69"/>
      <c r="C8" s="70"/>
    </row>
    <row r="9" spans="1:3" ht="16.5" customHeight="1">
      <c r="A9" s="71" t="s">
        <v>157</v>
      </c>
      <c r="B9" s="72"/>
      <c r="C9" s="73" t="s">
        <v>586</v>
      </c>
    </row>
    <row r="10" spans="1:3" ht="25.5">
      <c r="A10" s="71" t="s">
        <v>520</v>
      </c>
      <c r="B10" s="72"/>
      <c r="C10" s="73" t="s">
        <v>586</v>
      </c>
    </row>
    <row r="11" spans="1:3" ht="15" customHeight="1">
      <c r="A11" s="68"/>
      <c r="B11" s="74"/>
      <c r="C11" s="75"/>
    </row>
    <row r="12" spans="1:3" ht="18">
      <c r="A12" s="68" t="s">
        <v>465</v>
      </c>
      <c r="B12" s="69"/>
      <c r="C12" s="75"/>
    </row>
    <row r="13" spans="1:3" ht="9.75" customHeight="1">
      <c r="A13" s="68"/>
      <c r="B13" s="74"/>
      <c r="C13" s="75"/>
    </row>
    <row r="14" spans="1:3" ht="14.25">
      <c r="A14" s="71" t="s">
        <v>466</v>
      </c>
      <c r="B14" s="72"/>
      <c r="C14" s="73" t="s">
        <v>586</v>
      </c>
    </row>
    <row r="15" spans="1:3" ht="14.25">
      <c r="A15" s="71" t="s">
        <v>467</v>
      </c>
      <c r="B15" s="72"/>
      <c r="C15" s="73" t="s">
        <v>586</v>
      </c>
    </row>
    <row r="16" spans="1:3" ht="17.25" customHeight="1">
      <c r="A16" s="71" t="s">
        <v>483</v>
      </c>
      <c r="B16" s="72"/>
      <c r="C16" s="73" t="s">
        <v>586</v>
      </c>
    </row>
    <row r="17" spans="1:3" ht="14.25">
      <c r="A17" s="71" t="s">
        <v>158</v>
      </c>
      <c r="B17" s="72"/>
      <c r="C17" s="73" t="s">
        <v>586</v>
      </c>
    </row>
    <row r="18" spans="1:3" ht="17.25" customHeight="1">
      <c r="A18" s="71" t="s">
        <v>831</v>
      </c>
      <c r="B18" s="72"/>
      <c r="C18" s="73" t="s">
        <v>586</v>
      </c>
    </row>
    <row r="19" spans="1:3" ht="14.25">
      <c r="A19" s="71" t="s">
        <v>291</v>
      </c>
      <c r="B19" s="72"/>
      <c r="C19" s="73" t="s">
        <v>586</v>
      </c>
    </row>
    <row r="20" spans="1:3" ht="25.5">
      <c r="A20" s="71" t="s">
        <v>833</v>
      </c>
      <c r="B20" s="72"/>
      <c r="C20" s="73" t="s">
        <v>586</v>
      </c>
    </row>
    <row r="21" spans="1:3" ht="15.75" customHeight="1">
      <c r="A21" s="68"/>
      <c r="B21" s="74"/>
      <c r="C21" s="75"/>
    </row>
    <row r="22" spans="1:3" ht="18">
      <c r="A22" s="68" t="s">
        <v>773</v>
      </c>
      <c r="B22" s="69"/>
      <c r="C22" s="75"/>
    </row>
    <row r="23" spans="1:3" ht="8.25" customHeight="1">
      <c r="A23" s="68"/>
      <c r="B23" s="74"/>
      <c r="C23" s="75"/>
    </row>
    <row r="24" spans="1:3" ht="14.25">
      <c r="A24" s="71" t="s">
        <v>159</v>
      </c>
      <c r="B24" s="72"/>
      <c r="C24" s="73" t="s">
        <v>586</v>
      </c>
    </row>
    <row r="25" spans="1:3" ht="14.25">
      <c r="A25" s="71" t="s">
        <v>428</v>
      </c>
      <c r="B25" s="72"/>
      <c r="C25" s="73" t="s">
        <v>586</v>
      </c>
    </row>
    <row r="26" spans="1:3" ht="14.25">
      <c r="A26" s="71" t="s">
        <v>160</v>
      </c>
      <c r="B26" s="72"/>
      <c r="C26" s="73" t="s">
        <v>586</v>
      </c>
    </row>
    <row r="27" spans="1:3" ht="14.25">
      <c r="A27" s="71" t="s">
        <v>161</v>
      </c>
      <c r="B27" s="72"/>
      <c r="C27" s="73" t="s">
        <v>586</v>
      </c>
    </row>
    <row r="28" spans="1:3" ht="18.75" customHeight="1">
      <c r="A28" s="71" t="s">
        <v>162</v>
      </c>
      <c r="B28" s="72"/>
      <c r="C28" s="73" t="s">
        <v>586</v>
      </c>
    </row>
    <row r="29" spans="1:3" ht="18.75" customHeight="1">
      <c r="A29" s="71" t="s">
        <v>1003</v>
      </c>
      <c r="B29" s="72"/>
      <c r="C29" s="73" t="s">
        <v>586</v>
      </c>
    </row>
    <row r="30" spans="1:3" ht="15" customHeight="1">
      <c r="A30" s="71" t="s">
        <v>678</v>
      </c>
      <c r="B30" s="72"/>
      <c r="C30" s="73" t="s">
        <v>586</v>
      </c>
    </row>
    <row r="31" spans="1:3" ht="14.25">
      <c r="A31" s="71" t="s">
        <v>598</v>
      </c>
      <c r="B31" s="72"/>
      <c r="C31" s="73" t="s">
        <v>586</v>
      </c>
    </row>
    <row r="32" spans="1:3" ht="15" customHeight="1">
      <c r="A32" s="71" t="s">
        <v>599</v>
      </c>
      <c r="B32" s="72"/>
      <c r="C32" s="73" t="s">
        <v>586</v>
      </c>
    </row>
    <row r="33" spans="1:3" ht="14.25">
      <c r="A33" s="71" t="s">
        <v>1008</v>
      </c>
      <c r="B33" s="72"/>
      <c r="C33" s="73" t="s">
        <v>586</v>
      </c>
    </row>
    <row r="34" spans="1:3" ht="14.25">
      <c r="A34" s="71" t="s">
        <v>492</v>
      </c>
      <c r="B34" s="72"/>
      <c r="C34" s="73" t="s">
        <v>586</v>
      </c>
    </row>
    <row r="35" spans="1:3" ht="14.25">
      <c r="A35" s="71" t="s">
        <v>731</v>
      </c>
      <c r="B35" s="72"/>
      <c r="C35" s="73" t="s">
        <v>586</v>
      </c>
    </row>
    <row r="36" spans="1:3" ht="15" customHeight="1">
      <c r="A36" s="71" t="s">
        <v>600</v>
      </c>
      <c r="B36" s="72"/>
      <c r="C36" s="73" t="s">
        <v>586</v>
      </c>
    </row>
    <row r="37" spans="1:3" ht="15">
      <c r="A37" s="71" t="s">
        <v>425</v>
      </c>
      <c r="B37" s="72"/>
      <c r="C37" s="14">
        <v>5000</v>
      </c>
    </row>
    <row r="38" spans="1:3" ht="15">
      <c r="A38" s="71" t="s">
        <v>778</v>
      </c>
      <c r="B38" s="72"/>
      <c r="C38" s="14">
        <v>16000</v>
      </c>
    </row>
    <row r="39" spans="1:3" ht="25.5">
      <c r="A39" s="71" t="s">
        <v>660</v>
      </c>
      <c r="B39" s="72"/>
      <c r="C39" s="14">
        <v>12000</v>
      </c>
    </row>
    <row r="40" spans="1:3" ht="15">
      <c r="A40" s="71" t="s">
        <v>777</v>
      </c>
      <c r="B40" s="72"/>
      <c r="C40" s="14">
        <v>17000</v>
      </c>
    </row>
    <row r="41" spans="1:3" ht="15">
      <c r="A41" s="71" t="s">
        <v>774</v>
      </c>
      <c r="B41" s="72"/>
      <c r="C41" s="14">
        <v>6000</v>
      </c>
    </row>
    <row r="42" spans="1:3" ht="15">
      <c r="A42" s="71" t="s">
        <v>775</v>
      </c>
      <c r="B42" s="72"/>
      <c r="C42" s="14">
        <v>5000</v>
      </c>
    </row>
    <row r="43" spans="1:3" ht="13.5" customHeight="1">
      <c r="A43" s="68"/>
      <c r="B43" s="74"/>
      <c r="C43" s="75"/>
    </row>
    <row r="44" spans="1:3" ht="18">
      <c r="A44" s="68" t="s">
        <v>733</v>
      </c>
      <c r="B44" s="69"/>
      <c r="C44" s="75"/>
    </row>
    <row r="45" spans="1:3" ht="14.25">
      <c r="A45" s="71" t="s">
        <v>950</v>
      </c>
      <c r="B45" s="72"/>
      <c r="C45" s="73" t="s">
        <v>586</v>
      </c>
    </row>
    <row r="46" spans="1:3" ht="38.25">
      <c r="A46" s="71" t="s">
        <v>601</v>
      </c>
      <c r="B46" s="72"/>
      <c r="C46" s="14">
        <v>10000</v>
      </c>
    </row>
    <row r="47" spans="1:3" ht="15" customHeight="1">
      <c r="A47" s="71" t="s">
        <v>602</v>
      </c>
      <c r="B47" s="72"/>
      <c r="C47" s="73" t="s">
        <v>586</v>
      </c>
    </row>
    <row r="48" spans="1:3" ht="25.5">
      <c r="A48" s="71" t="s">
        <v>779</v>
      </c>
      <c r="B48" s="72"/>
      <c r="C48" s="14">
        <v>10000</v>
      </c>
    </row>
    <row r="49" spans="1:3" ht="18.75" customHeight="1">
      <c r="A49" s="71" t="s">
        <v>603</v>
      </c>
      <c r="B49" s="72"/>
      <c r="C49" s="73" t="s">
        <v>586</v>
      </c>
    </row>
    <row r="50" spans="1:3" ht="15" customHeight="1">
      <c r="A50" s="71" t="s">
        <v>604</v>
      </c>
      <c r="B50" s="72"/>
      <c r="C50" s="14">
        <v>15000</v>
      </c>
    </row>
    <row r="51" spans="1:3" ht="15" customHeight="1">
      <c r="A51" s="76" t="s">
        <v>741</v>
      </c>
      <c r="B51" s="77"/>
      <c r="C51" s="73" t="s">
        <v>586</v>
      </c>
    </row>
    <row r="52" spans="1:3" ht="15" thickBot="1">
      <c r="A52" s="78" t="s">
        <v>605</v>
      </c>
      <c r="B52" s="79"/>
      <c r="C52" s="80" t="s">
        <v>586</v>
      </c>
    </row>
  </sheetData>
  <mergeCells count="2">
    <mergeCell ref="A1:C2"/>
    <mergeCell ref="B4:B5"/>
  </mergeCells>
  <printOptions/>
  <pageMargins left="0.45" right="0.47" top="0.66" bottom="0.82" header="0.5" footer="0.5"/>
  <pageSetup horizontalDpi="600" verticalDpi="600" orientation="portrait" paperSize="9" scale="60" r:id="rId1"/>
</worksheet>
</file>

<file path=xl/worksheets/sheet17.xml><?xml version="1.0" encoding="utf-8"?>
<worksheet xmlns="http://schemas.openxmlformats.org/spreadsheetml/2006/main" xmlns:r="http://schemas.openxmlformats.org/officeDocument/2006/relationships">
  <sheetPr codeName="Sheet10">
    <pageSetUpPr fitToPage="1"/>
  </sheetPr>
  <dimension ref="A1:E92"/>
  <sheetViews>
    <sheetView zoomScale="85" zoomScaleNormal="85" zoomScaleSheetLayoutView="85" workbookViewId="0" topLeftCell="A1">
      <pane ySplit="7" topLeftCell="BM81" activePane="bottomLeft" state="frozen"/>
      <selection pane="topLeft" activeCell="A1" sqref="A1"/>
      <selection pane="bottomLeft" activeCell="B3" sqref="B1:B16384"/>
    </sheetView>
  </sheetViews>
  <sheetFormatPr defaultColWidth="8.875" defaultRowHeight="12.75"/>
  <cols>
    <col min="1" max="1" width="71.625" style="56" customWidth="1"/>
    <col min="2" max="2" width="37.00390625" style="56" customWidth="1"/>
    <col min="3" max="5" width="20.75390625" style="56" customWidth="1"/>
    <col min="6" max="16384" width="8.875" style="56" customWidth="1"/>
  </cols>
  <sheetData>
    <row r="1" spans="1:5" ht="17.25" customHeight="1">
      <c r="A1" s="736" t="s">
        <v>811</v>
      </c>
      <c r="B1" s="736"/>
      <c r="C1" s="736"/>
      <c r="D1" s="736"/>
      <c r="E1" s="736"/>
    </row>
    <row r="2" spans="1:5" ht="12.75" customHeight="1" thickBot="1">
      <c r="A2" s="736"/>
      <c r="B2" s="736"/>
      <c r="C2" s="736"/>
      <c r="D2" s="736"/>
      <c r="E2" s="736"/>
    </row>
    <row r="3" spans="1:5" ht="54">
      <c r="A3" s="632"/>
      <c r="B3" s="163" t="s">
        <v>270</v>
      </c>
      <c r="C3" s="164" t="s">
        <v>1055</v>
      </c>
      <c r="D3" s="164" t="s">
        <v>396</v>
      </c>
      <c r="E3" s="165" t="s">
        <v>803</v>
      </c>
    </row>
    <row r="4" spans="1:5" s="191" customFormat="1" ht="20.25">
      <c r="A4" s="44" t="s">
        <v>855</v>
      </c>
      <c r="B4" s="167" t="s">
        <v>234</v>
      </c>
      <c r="C4" s="194" t="s">
        <v>746</v>
      </c>
      <c r="D4" s="644" t="s">
        <v>747</v>
      </c>
      <c r="E4" s="645"/>
    </row>
    <row r="5" spans="1:5" ht="20.25" customHeight="1">
      <c r="A5" s="166" t="s">
        <v>518</v>
      </c>
      <c r="B5" s="740" t="s">
        <v>398</v>
      </c>
      <c r="C5" s="198"/>
      <c r="D5" s="198"/>
      <c r="E5" s="279"/>
    </row>
    <row r="6" spans="1:5" ht="20.25" customHeight="1" thickBot="1">
      <c r="A6" s="166"/>
      <c r="B6" s="741"/>
      <c r="C6" s="368">
        <f>((2171000)+51000)+26000</f>
        <v>2248000</v>
      </c>
      <c r="D6" s="368">
        <f>(((2400000)*1.03)+51000)+26000</f>
        <v>2549000</v>
      </c>
      <c r="E6" s="514">
        <f>((2578000)+51000)+26000</f>
        <v>2655000</v>
      </c>
    </row>
    <row r="7" spans="1:5" ht="18">
      <c r="A7" s="53" t="s">
        <v>749</v>
      </c>
      <c r="B7" s="528" t="s">
        <v>235</v>
      </c>
      <c r="C7" s="274"/>
      <c r="D7" s="274"/>
      <c r="E7" s="275"/>
    </row>
    <row r="8" spans="1:5" ht="18">
      <c r="A8" s="226"/>
      <c r="B8" s="276"/>
      <c r="C8" s="277"/>
      <c r="D8" s="277"/>
      <c r="E8" s="278"/>
    </row>
    <row r="9" spans="1:5" ht="15.75">
      <c r="A9" s="82" t="s">
        <v>585</v>
      </c>
      <c r="B9" s="83"/>
      <c r="C9" s="106"/>
      <c r="D9" s="106"/>
      <c r="E9" s="70"/>
    </row>
    <row r="10" spans="1:5" ht="9" customHeight="1">
      <c r="A10" s="82"/>
      <c r="B10" s="83"/>
      <c r="C10" s="106"/>
      <c r="D10" s="106"/>
      <c r="E10" s="70"/>
    </row>
    <row r="11" spans="1:5" ht="28.5">
      <c r="A11" s="89" t="s">
        <v>372</v>
      </c>
      <c r="B11" s="85"/>
      <c r="C11" s="88" t="s">
        <v>586</v>
      </c>
      <c r="D11" s="88" t="s">
        <v>586</v>
      </c>
      <c r="E11" s="73" t="s">
        <v>586</v>
      </c>
    </row>
    <row r="12" spans="1:5" ht="28.5">
      <c r="A12" s="84" t="s">
        <v>373</v>
      </c>
      <c r="B12" s="85"/>
      <c r="C12" s="88" t="s">
        <v>586</v>
      </c>
      <c r="D12" s="88" t="s">
        <v>586</v>
      </c>
      <c r="E12" s="73" t="s">
        <v>586</v>
      </c>
    </row>
    <row r="13" spans="1:5" ht="15.75">
      <c r="A13" s="90" t="s">
        <v>374</v>
      </c>
      <c r="B13" s="83"/>
      <c r="C13" s="88" t="s">
        <v>586</v>
      </c>
      <c r="D13" s="88" t="s">
        <v>586</v>
      </c>
      <c r="E13" s="73" t="s">
        <v>586</v>
      </c>
    </row>
    <row r="14" spans="1:5" ht="28.5">
      <c r="A14" s="84" t="s">
        <v>375</v>
      </c>
      <c r="B14" s="83"/>
      <c r="C14" s="88" t="s">
        <v>586</v>
      </c>
      <c r="D14" s="88" t="s">
        <v>586</v>
      </c>
      <c r="E14" s="73" t="s">
        <v>586</v>
      </c>
    </row>
    <row r="15" spans="1:5" ht="14.25">
      <c r="A15" s="84" t="s">
        <v>376</v>
      </c>
      <c r="B15" s="85"/>
      <c r="C15" s="88" t="s">
        <v>586</v>
      </c>
      <c r="D15" s="88" t="s">
        <v>586</v>
      </c>
      <c r="E15" s="73" t="s">
        <v>586</v>
      </c>
    </row>
    <row r="16" spans="1:5" ht="15" customHeight="1">
      <c r="A16" s="84" t="s">
        <v>377</v>
      </c>
      <c r="B16" s="85"/>
      <c r="C16" s="86" t="s">
        <v>587</v>
      </c>
      <c r="D16" s="88" t="s">
        <v>586</v>
      </c>
      <c r="E16" s="73" t="s">
        <v>586</v>
      </c>
    </row>
    <row r="17" spans="1:5" ht="15" customHeight="1">
      <c r="A17" s="84" t="s">
        <v>193</v>
      </c>
      <c r="B17" s="85"/>
      <c r="C17" s="88" t="s">
        <v>586</v>
      </c>
      <c r="D17" s="88" t="s">
        <v>586</v>
      </c>
      <c r="E17" s="73" t="s">
        <v>586</v>
      </c>
    </row>
    <row r="18" spans="1:5" ht="15.75">
      <c r="A18" s="84" t="s">
        <v>378</v>
      </c>
      <c r="B18" s="83"/>
      <c r="C18" s="88" t="s">
        <v>586</v>
      </c>
      <c r="D18" s="88" t="s">
        <v>586</v>
      </c>
      <c r="E18" s="73" t="s">
        <v>586</v>
      </c>
    </row>
    <row r="19" spans="1:5" ht="28.5">
      <c r="A19" s="129" t="s">
        <v>672</v>
      </c>
      <c r="B19" s="83"/>
      <c r="C19" s="86" t="s">
        <v>587</v>
      </c>
      <c r="D19" s="86" t="s">
        <v>587</v>
      </c>
      <c r="E19" s="73" t="s">
        <v>586</v>
      </c>
    </row>
    <row r="20" spans="1:5" ht="15.75">
      <c r="A20" s="82"/>
      <c r="B20" s="83"/>
      <c r="C20" s="93"/>
      <c r="D20" s="93"/>
      <c r="E20" s="75"/>
    </row>
    <row r="21" spans="1:5" ht="15.75">
      <c r="A21" s="82" t="s">
        <v>465</v>
      </c>
      <c r="B21" s="83"/>
      <c r="C21" s="93"/>
      <c r="D21" s="93"/>
      <c r="E21" s="75"/>
    </row>
    <row r="22" spans="1:5" ht="9.75" customHeight="1">
      <c r="A22" s="82"/>
      <c r="B22" s="83"/>
      <c r="C22" s="93"/>
      <c r="D22" s="93"/>
      <c r="E22" s="75"/>
    </row>
    <row r="23" spans="1:5" ht="15" customHeight="1">
      <c r="A23" s="84" t="s">
        <v>466</v>
      </c>
      <c r="B23" s="85"/>
      <c r="C23" s="88" t="s">
        <v>586</v>
      </c>
      <c r="D23" s="88" t="s">
        <v>586</v>
      </c>
      <c r="E23" s="73" t="s">
        <v>586</v>
      </c>
    </row>
    <row r="24" spans="1:5" ht="14.25">
      <c r="A24" s="84" t="s">
        <v>467</v>
      </c>
      <c r="B24" s="85"/>
      <c r="C24" s="88" t="s">
        <v>586</v>
      </c>
      <c r="D24" s="88" t="s">
        <v>586</v>
      </c>
      <c r="E24" s="73" t="s">
        <v>586</v>
      </c>
    </row>
    <row r="25" spans="1:5" ht="15" customHeight="1">
      <c r="A25" s="84" t="s">
        <v>830</v>
      </c>
      <c r="B25" s="85"/>
      <c r="C25" s="88" t="s">
        <v>586</v>
      </c>
      <c r="D25" s="88" t="s">
        <v>586</v>
      </c>
      <c r="E25" s="73" t="s">
        <v>586</v>
      </c>
    </row>
    <row r="26" spans="1:5" ht="28.5">
      <c r="A26" s="84" t="s">
        <v>469</v>
      </c>
      <c r="B26" s="85"/>
      <c r="C26" s="88" t="s">
        <v>586</v>
      </c>
      <c r="D26" s="88" t="s">
        <v>586</v>
      </c>
      <c r="E26" s="73" t="s">
        <v>586</v>
      </c>
    </row>
    <row r="27" spans="1:5" ht="34.5" customHeight="1">
      <c r="A27" s="84" t="s">
        <v>523</v>
      </c>
      <c r="B27" s="85"/>
      <c r="C27" s="13">
        <v>23000</v>
      </c>
      <c r="D27" s="88" t="s">
        <v>586</v>
      </c>
      <c r="E27" s="73" t="s">
        <v>586</v>
      </c>
    </row>
    <row r="28" spans="1:5" ht="19.5" customHeight="1">
      <c r="A28" s="84" t="s">
        <v>379</v>
      </c>
      <c r="B28" s="85"/>
      <c r="C28" s="88" t="s">
        <v>586</v>
      </c>
      <c r="D28" s="88" t="s">
        <v>586</v>
      </c>
      <c r="E28" s="73" t="s">
        <v>586</v>
      </c>
    </row>
    <row r="29" spans="1:5" ht="28.5">
      <c r="A29" s="91" t="s">
        <v>380</v>
      </c>
      <c r="B29" s="85"/>
      <c r="C29" s="88" t="s">
        <v>586</v>
      </c>
      <c r="D29" s="88" t="s">
        <v>586</v>
      </c>
      <c r="E29" s="73" t="s">
        <v>586</v>
      </c>
    </row>
    <row r="30" spans="1:5" ht="14.25">
      <c r="A30" s="84" t="s">
        <v>381</v>
      </c>
      <c r="B30" s="92"/>
      <c r="C30" s="88" t="s">
        <v>586</v>
      </c>
      <c r="D30" s="88" t="s">
        <v>586</v>
      </c>
      <c r="E30" s="73" t="s">
        <v>586</v>
      </c>
    </row>
    <row r="31" spans="1:5" ht="14.25">
      <c r="A31" s="84" t="s">
        <v>382</v>
      </c>
      <c r="B31" s="85"/>
      <c r="C31" s="88" t="s">
        <v>586</v>
      </c>
      <c r="D31" s="88" t="s">
        <v>586</v>
      </c>
      <c r="E31" s="73" t="s">
        <v>586</v>
      </c>
    </row>
    <row r="32" spans="1:5" ht="15" customHeight="1">
      <c r="A32" s="84" t="s">
        <v>992</v>
      </c>
      <c r="B32" s="85"/>
      <c r="C32" s="88" t="s">
        <v>586</v>
      </c>
      <c r="D32" s="88" t="s">
        <v>586</v>
      </c>
      <c r="E32" s="73" t="s">
        <v>586</v>
      </c>
    </row>
    <row r="33" spans="1:5" ht="15" customHeight="1">
      <c r="A33" s="84" t="s">
        <v>993</v>
      </c>
      <c r="B33" s="85"/>
      <c r="C33" s="88" t="s">
        <v>586</v>
      </c>
      <c r="D33" s="88" t="s">
        <v>586</v>
      </c>
      <c r="E33" s="73" t="s">
        <v>586</v>
      </c>
    </row>
    <row r="34" spans="1:5" ht="14.25">
      <c r="A34" s="84" t="s">
        <v>383</v>
      </c>
      <c r="B34" s="85"/>
      <c r="C34" s="88" t="s">
        <v>586</v>
      </c>
      <c r="D34" s="88" t="s">
        <v>586</v>
      </c>
      <c r="E34" s="73" t="s">
        <v>586</v>
      </c>
    </row>
    <row r="35" spans="1:5" ht="15" customHeight="1">
      <c r="A35" s="84" t="s">
        <v>431</v>
      </c>
      <c r="B35" s="85"/>
      <c r="C35" s="88" t="s">
        <v>586</v>
      </c>
      <c r="D35" s="88" t="s">
        <v>586</v>
      </c>
      <c r="E35" s="73" t="s">
        <v>586</v>
      </c>
    </row>
    <row r="36" spans="1:5" ht="42.75">
      <c r="A36" s="84" t="s">
        <v>1056</v>
      </c>
      <c r="B36" s="85"/>
      <c r="C36" s="13">
        <v>13000</v>
      </c>
      <c r="D36" s="88" t="s">
        <v>586</v>
      </c>
      <c r="E36" s="73" t="s">
        <v>586</v>
      </c>
    </row>
    <row r="37" spans="1:5" ht="15.75">
      <c r="A37" s="82"/>
      <c r="B37" s="83"/>
      <c r="C37" s="93"/>
      <c r="D37" s="93"/>
      <c r="E37" s="75"/>
    </row>
    <row r="38" spans="1:5" ht="15.75">
      <c r="A38" s="82" t="s">
        <v>424</v>
      </c>
      <c r="B38" s="83"/>
      <c r="C38" s="93"/>
      <c r="D38" s="93"/>
      <c r="E38" s="75"/>
    </row>
    <row r="39" spans="1:5" ht="8.25" customHeight="1">
      <c r="A39" s="82"/>
      <c r="B39" s="83"/>
      <c r="C39" s="93"/>
      <c r="D39" s="93"/>
      <c r="E39" s="75"/>
    </row>
    <row r="40" spans="1:5" ht="15" customHeight="1">
      <c r="A40" s="84" t="s">
        <v>425</v>
      </c>
      <c r="B40" s="85"/>
      <c r="C40" s="88" t="s">
        <v>586</v>
      </c>
      <c r="D40" s="88" t="s">
        <v>586</v>
      </c>
      <c r="E40" s="73" t="s">
        <v>586</v>
      </c>
    </row>
    <row r="41" spans="1:5" ht="14.25">
      <c r="A41" s="84" t="s">
        <v>426</v>
      </c>
      <c r="B41" s="85"/>
      <c r="C41" s="88" t="s">
        <v>586</v>
      </c>
      <c r="D41" s="88" t="s">
        <v>586</v>
      </c>
      <c r="E41" s="73" t="s">
        <v>586</v>
      </c>
    </row>
    <row r="42" spans="1:5" ht="23.25" customHeight="1">
      <c r="A42" s="84" t="s">
        <v>1057</v>
      </c>
      <c r="B42" s="85"/>
      <c r="C42" s="88" t="s">
        <v>586</v>
      </c>
      <c r="D42" s="88" t="s">
        <v>586</v>
      </c>
      <c r="E42" s="73" t="s">
        <v>586</v>
      </c>
    </row>
    <row r="43" spans="1:5" s="81" customFormat="1" ht="14.25">
      <c r="A43" s="84" t="s">
        <v>775</v>
      </c>
      <c r="B43" s="85"/>
      <c r="C43" s="88" t="s">
        <v>586</v>
      </c>
      <c r="D43" s="88" t="s">
        <v>586</v>
      </c>
      <c r="E43" s="73" t="s">
        <v>586</v>
      </c>
    </row>
    <row r="44" spans="1:5" ht="47.25" customHeight="1">
      <c r="A44" s="84" t="s">
        <v>922</v>
      </c>
      <c r="B44" s="85"/>
      <c r="C44" s="88" t="s">
        <v>586</v>
      </c>
      <c r="D44" s="88" t="s">
        <v>586</v>
      </c>
      <c r="E44" s="73" t="s">
        <v>586</v>
      </c>
    </row>
    <row r="45" spans="1:5" ht="31.5" customHeight="1">
      <c r="A45" s="84" t="s">
        <v>1080</v>
      </c>
      <c r="B45" s="85"/>
      <c r="C45" s="88" t="s">
        <v>586</v>
      </c>
      <c r="D45" s="88" t="s">
        <v>586</v>
      </c>
      <c r="E45" s="73" t="s">
        <v>586</v>
      </c>
    </row>
    <row r="46" spans="1:5" ht="28.5">
      <c r="A46" s="84" t="s">
        <v>923</v>
      </c>
      <c r="B46" s="85"/>
      <c r="C46" s="88" t="s">
        <v>586</v>
      </c>
      <c r="D46" s="88" t="s">
        <v>586</v>
      </c>
      <c r="E46" s="73" t="s">
        <v>586</v>
      </c>
    </row>
    <row r="47" spans="1:5" ht="14.25">
      <c r="A47" s="84" t="s">
        <v>924</v>
      </c>
      <c r="B47" s="85"/>
      <c r="C47" s="88" t="s">
        <v>586</v>
      </c>
      <c r="D47" s="88" t="s">
        <v>586</v>
      </c>
      <c r="E47" s="73" t="s">
        <v>586</v>
      </c>
    </row>
    <row r="48" spans="1:5" ht="30.75" customHeight="1">
      <c r="A48" s="84" t="s">
        <v>388</v>
      </c>
      <c r="B48" s="85"/>
      <c r="C48" s="88" t="s">
        <v>586</v>
      </c>
      <c r="D48" s="88" t="s">
        <v>586</v>
      </c>
      <c r="E48" s="73" t="s">
        <v>586</v>
      </c>
    </row>
    <row r="49" spans="1:5" ht="14.25">
      <c r="A49" s="84" t="s">
        <v>389</v>
      </c>
      <c r="B49" s="72"/>
      <c r="C49" s="88" t="s">
        <v>586</v>
      </c>
      <c r="D49" s="88" t="s">
        <v>586</v>
      </c>
      <c r="E49" s="73" t="s">
        <v>586</v>
      </c>
    </row>
    <row r="50" spans="1:5" ht="85.5">
      <c r="A50" s="84" t="s">
        <v>510</v>
      </c>
      <c r="B50" s="85"/>
      <c r="C50" s="13">
        <v>65000</v>
      </c>
      <c r="D50" s="88" t="s">
        <v>586</v>
      </c>
      <c r="E50" s="73" t="s">
        <v>586</v>
      </c>
    </row>
    <row r="51" spans="1:5" ht="15.75">
      <c r="A51" s="82"/>
      <c r="B51" s="83"/>
      <c r="C51" s="93"/>
      <c r="D51" s="93"/>
      <c r="E51" s="75"/>
    </row>
    <row r="52" spans="1:5" ht="15.75">
      <c r="A52" s="82" t="s">
        <v>429</v>
      </c>
      <c r="B52" s="83"/>
      <c r="C52" s="93"/>
      <c r="D52" s="93"/>
      <c r="E52" s="75"/>
    </row>
    <row r="53" spans="1:5" ht="8.25" customHeight="1">
      <c r="A53" s="82"/>
      <c r="B53" s="83"/>
      <c r="C53" s="93"/>
      <c r="D53" s="93"/>
      <c r="E53" s="75"/>
    </row>
    <row r="54" spans="1:5" ht="28.5">
      <c r="A54" s="84" t="s">
        <v>394</v>
      </c>
      <c r="B54" s="85"/>
      <c r="C54" s="88" t="s">
        <v>586</v>
      </c>
      <c r="D54" s="88" t="s">
        <v>586</v>
      </c>
      <c r="E54" s="73" t="s">
        <v>586</v>
      </c>
    </row>
    <row r="55" spans="1:5" ht="57">
      <c r="A55" s="84" t="s">
        <v>525</v>
      </c>
      <c r="B55" s="94"/>
      <c r="C55" s="88" t="s">
        <v>586</v>
      </c>
      <c r="D55" s="86" t="s">
        <v>587</v>
      </c>
      <c r="E55" s="87" t="s">
        <v>587</v>
      </c>
    </row>
    <row r="56" spans="1:5" ht="42.75" customHeight="1">
      <c r="A56" s="84" t="s">
        <v>490</v>
      </c>
      <c r="B56" s="85"/>
      <c r="C56" s="86" t="s">
        <v>587</v>
      </c>
      <c r="D56" s="88" t="s">
        <v>586</v>
      </c>
      <c r="E56" s="73" t="s">
        <v>586</v>
      </c>
    </row>
    <row r="57" spans="1:5" ht="14.25">
      <c r="A57" s="84" t="s">
        <v>491</v>
      </c>
      <c r="B57" s="85"/>
      <c r="C57" s="86" t="s">
        <v>587</v>
      </c>
      <c r="D57" s="88" t="s">
        <v>586</v>
      </c>
      <c r="E57" s="73" t="s">
        <v>586</v>
      </c>
    </row>
    <row r="58" spans="1:5" ht="14.25">
      <c r="A58" s="84" t="s">
        <v>913</v>
      </c>
      <c r="B58" s="85"/>
      <c r="C58" s="88" t="s">
        <v>586</v>
      </c>
      <c r="D58" s="88" t="s">
        <v>586</v>
      </c>
      <c r="E58" s="73" t="s">
        <v>586</v>
      </c>
    </row>
    <row r="59" spans="1:5" ht="73.5" customHeight="1">
      <c r="A59" s="84" t="s">
        <v>1053</v>
      </c>
      <c r="B59" s="85" t="s">
        <v>942</v>
      </c>
      <c r="C59" s="95" t="s">
        <v>587</v>
      </c>
      <c r="D59" s="13">
        <v>54000</v>
      </c>
      <c r="E59" s="14">
        <v>54000</v>
      </c>
    </row>
    <row r="60" spans="1:5" ht="18">
      <c r="A60" s="96"/>
      <c r="B60" s="94"/>
      <c r="C60" s="97"/>
      <c r="D60" s="97"/>
      <c r="E60" s="98"/>
    </row>
    <row r="61" spans="1:5" ht="18">
      <c r="A61" s="82" t="s">
        <v>485</v>
      </c>
      <c r="B61" s="83"/>
      <c r="C61" s="97"/>
      <c r="D61" s="97"/>
      <c r="E61" s="98"/>
    </row>
    <row r="62" spans="1:5" ht="9" customHeight="1">
      <c r="A62" s="82"/>
      <c r="B62" s="83"/>
      <c r="C62" s="97"/>
      <c r="D62" s="97"/>
      <c r="E62" s="98"/>
    </row>
    <row r="63" spans="1:5" ht="14.25">
      <c r="A63" s="84" t="s">
        <v>914</v>
      </c>
      <c r="B63" s="85"/>
      <c r="C63" s="88" t="s">
        <v>586</v>
      </c>
      <c r="D63" s="88" t="s">
        <v>586</v>
      </c>
      <c r="E63" s="73" t="s">
        <v>586</v>
      </c>
    </row>
    <row r="64" spans="1:5" ht="26.25" customHeight="1">
      <c r="A64" s="84" t="s">
        <v>915</v>
      </c>
      <c r="B64" s="85"/>
      <c r="C64" s="88" t="s">
        <v>586</v>
      </c>
      <c r="D64" s="88" t="s">
        <v>586</v>
      </c>
      <c r="E64" s="73" t="s">
        <v>586</v>
      </c>
    </row>
    <row r="65" spans="1:5" ht="18.75" customHeight="1">
      <c r="A65" s="84" t="s">
        <v>916</v>
      </c>
      <c r="B65" s="85"/>
      <c r="C65" s="88" t="s">
        <v>586</v>
      </c>
      <c r="D65" s="88" t="s">
        <v>586</v>
      </c>
      <c r="E65" s="73" t="s">
        <v>586</v>
      </c>
    </row>
    <row r="66" spans="1:5" ht="18">
      <c r="A66" s="96"/>
      <c r="B66" s="94"/>
      <c r="C66" s="97"/>
      <c r="D66" s="97"/>
      <c r="E66" s="98"/>
    </row>
    <row r="67" spans="1:5" ht="18">
      <c r="A67" s="82" t="s">
        <v>259</v>
      </c>
      <c r="B67" s="83"/>
      <c r="C67" s="97"/>
      <c r="D67" s="97"/>
      <c r="E67" s="98"/>
    </row>
    <row r="68" spans="1:5" ht="9" customHeight="1">
      <c r="A68" s="82"/>
      <c r="B68" s="83"/>
      <c r="C68" s="97"/>
      <c r="D68" s="97"/>
      <c r="E68" s="98"/>
    </row>
    <row r="69" spans="1:5" ht="14.25">
      <c r="A69" s="84" t="s">
        <v>871</v>
      </c>
      <c r="B69" s="85"/>
      <c r="C69" s="88" t="s">
        <v>586</v>
      </c>
      <c r="D69" s="88" t="s">
        <v>586</v>
      </c>
      <c r="E69" s="73" t="s">
        <v>586</v>
      </c>
    </row>
    <row r="70" spans="1:5" ht="15" customHeight="1">
      <c r="A70" s="84" t="s">
        <v>917</v>
      </c>
      <c r="B70" s="85"/>
      <c r="C70" s="88" t="s">
        <v>586</v>
      </c>
      <c r="D70" s="88" t="s">
        <v>586</v>
      </c>
      <c r="E70" s="73" t="s">
        <v>586</v>
      </c>
    </row>
    <row r="71" spans="1:5" ht="14.25">
      <c r="A71" s="84" t="s">
        <v>918</v>
      </c>
      <c r="B71" s="85"/>
      <c r="C71" s="88" t="s">
        <v>586</v>
      </c>
      <c r="D71" s="86" t="s">
        <v>587</v>
      </c>
      <c r="E71" s="87" t="s">
        <v>587</v>
      </c>
    </row>
    <row r="72" spans="1:5" ht="15">
      <c r="A72" s="84" t="s">
        <v>919</v>
      </c>
      <c r="B72" s="85"/>
      <c r="C72" s="13">
        <v>21000</v>
      </c>
      <c r="D72" s="88" t="s">
        <v>586</v>
      </c>
      <c r="E72" s="73" t="s">
        <v>586</v>
      </c>
    </row>
    <row r="73" spans="1:5" ht="15" customHeight="1">
      <c r="A73" s="84" t="s">
        <v>600</v>
      </c>
      <c r="B73" s="85"/>
      <c r="C73" s="88" t="s">
        <v>586</v>
      </c>
      <c r="D73" s="88" t="s">
        <v>586</v>
      </c>
      <c r="E73" s="73" t="s">
        <v>586</v>
      </c>
    </row>
    <row r="74" spans="1:5" ht="15">
      <c r="A74" s="84" t="s">
        <v>768</v>
      </c>
      <c r="B74" s="85"/>
      <c r="C74" s="13">
        <v>33000</v>
      </c>
      <c r="D74" s="13">
        <v>33000</v>
      </c>
      <c r="E74" s="14">
        <v>33000</v>
      </c>
    </row>
    <row r="75" spans="1:5" ht="15.75">
      <c r="A75" s="82"/>
      <c r="B75" s="83"/>
      <c r="C75" s="93"/>
      <c r="D75" s="93"/>
      <c r="E75" s="75"/>
    </row>
    <row r="76" spans="1:5" ht="15.75">
      <c r="A76" s="82" t="s">
        <v>249</v>
      </c>
      <c r="B76" s="83"/>
      <c r="C76" s="93"/>
      <c r="D76" s="93"/>
      <c r="E76" s="75"/>
    </row>
    <row r="77" spans="1:5" ht="9" customHeight="1">
      <c r="A77" s="82"/>
      <c r="B77" s="83"/>
      <c r="C77" s="93"/>
      <c r="D77" s="93"/>
      <c r="E77" s="75"/>
    </row>
    <row r="78" spans="1:5" ht="15">
      <c r="A78" s="84" t="s">
        <v>920</v>
      </c>
      <c r="B78" s="85"/>
      <c r="C78" s="13">
        <v>13000</v>
      </c>
      <c r="D78" s="86" t="s">
        <v>587</v>
      </c>
      <c r="E78" s="87" t="s">
        <v>587</v>
      </c>
    </row>
    <row r="79" spans="1:5" ht="28.5">
      <c r="A79" s="84" t="s">
        <v>977</v>
      </c>
      <c r="B79" s="85"/>
      <c r="C79" s="88" t="s">
        <v>586</v>
      </c>
      <c r="D79" s="86" t="s">
        <v>587</v>
      </c>
      <c r="E79" s="87" t="s">
        <v>587</v>
      </c>
    </row>
    <row r="80" spans="1:5" ht="15">
      <c r="A80" s="84" t="s">
        <v>804</v>
      </c>
      <c r="B80" s="85"/>
      <c r="C80" s="13">
        <v>55000</v>
      </c>
      <c r="D80" s="86" t="s">
        <v>587</v>
      </c>
      <c r="E80" s="87" t="s">
        <v>587</v>
      </c>
    </row>
    <row r="81" spans="1:5" ht="42.75">
      <c r="A81" s="84" t="s">
        <v>1031</v>
      </c>
      <c r="B81" s="85"/>
      <c r="C81" s="13">
        <v>97000</v>
      </c>
      <c r="D81" s="86" t="s">
        <v>587</v>
      </c>
      <c r="E81" s="87" t="s">
        <v>587</v>
      </c>
    </row>
    <row r="82" spans="1:5" ht="28.5">
      <c r="A82" s="84" t="s">
        <v>1032</v>
      </c>
      <c r="B82" s="85"/>
      <c r="C82" s="13" t="s">
        <v>587</v>
      </c>
      <c r="D82" s="88" t="s">
        <v>586</v>
      </c>
      <c r="E82" s="73" t="s">
        <v>586</v>
      </c>
    </row>
    <row r="83" spans="1:5" ht="15.75">
      <c r="A83" s="82"/>
      <c r="B83" s="83"/>
      <c r="C83" s="93"/>
      <c r="D83" s="93"/>
      <c r="E83" s="75"/>
    </row>
    <row r="84" spans="1:5" ht="15.75">
      <c r="A84" s="82" t="s">
        <v>733</v>
      </c>
      <c r="B84" s="83"/>
      <c r="C84" s="93"/>
      <c r="D84" s="93"/>
      <c r="E84" s="75"/>
    </row>
    <row r="85" spans="1:5" ht="9" customHeight="1">
      <c r="A85" s="82"/>
      <c r="B85" s="83"/>
      <c r="C85" s="93"/>
      <c r="D85" s="93"/>
      <c r="E85" s="75"/>
    </row>
    <row r="86" spans="1:5" ht="15" customHeight="1">
      <c r="A86" s="84" t="s">
        <v>950</v>
      </c>
      <c r="B86" s="85"/>
      <c r="C86" s="88" t="s">
        <v>586</v>
      </c>
      <c r="D86" s="88" t="s">
        <v>586</v>
      </c>
      <c r="E86" s="73" t="s">
        <v>586</v>
      </c>
    </row>
    <row r="87" spans="1:5" ht="57">
      <c r="A87" s="84" t="s">
        <v>978</v>
      </c>
      <c r="B87" s="85"/>
      <c r="C87" s="88" t="s">
        <v>586</v>
      </c>
      <c r="D87" s="88" t="s">
        <v>586</v>
      </c>
      <c r="E87" s="73" t="s">
        <v>586</v>
      </c>
    </row>
    <row r="88" spans="1:5" ht="15" customHeight="1">
      <c r="A88" s="84" t="s">
        <v>979</v>
      </c>
      <c r="B88" s="85"/>
      <c r="C88" s="88" t="s">
        <v>586</v>
      </c>
      <c r="D88" s="88" t="s">
        <v>586</v>
      </c>
      <c r="E88" s="73" t="s">
        <v>586</v>
      </c>
    </row>
    <row r="89" spans="1:5" ht="15" customHeight="1">
      <c r="A89" s="84" t="s">
        <v>741</v>
      </c>
      <c r="B89" s="85"/>
      <c r="C89" s="88" t="s">
        <v>586</v>
      </c>
      <c r="D89" s="88" t="s">
        <v>586</v>
      </c>
      <c r="E89" s="73" t="s">
        <v>586</v>
      </c>
    </row>
    <row r="90" spans="1:5" ht="15" customHeight="1">
      <c r="A90" s="84" t="s">
        <v>296</v>
      </c>
      <c r="B90" s="85"/>
      <c r="C90" s="88" t="s">
        <v>586</v>
      </c>
      <c r="D90" s="88" t="s">
        <v>586</v>
      </c>
      <c r="E90" s="73" t="s">
        <v>586</v>
      </c>
    </row>
    <row r="91" spans="1:5" ht="42.75">
      <c r="A91" s="84" t="s">
        <v>297</v>
      </c>
      <c r="B91" s="85"/>
      <c r="C91" s="88" t="s">
        <v>586</v>
      </c>
      <c r="D91" s="13">
        <v>0</v>
      </c>
      <c r="E91" s="14">
        <v>0</v>
      </c>
    </row>
    <row r="92" spans="1:5" ht="72" thickBot="1">
      <c r="A92" s="99" t="s">
        <v>941</v>
      </c>
      <c r="B92" s="100"/>
      <c r="C92" s="21">
        <v>103000</v>
      </c>
      <c r="D92" s="101" t="s">
        <v>586</v>
      </c>
      <c r="E92" s="80" t="s">
        <v>586</v>
      </c>
    </row>
  </sheetData>
  <mergeCells count="3">
    <mergeCell ref="D4:E4"/>
    <mergeCell ref="A1:E2"/>
    <mergeCell ref="B5:B6"/>
  </mergeCells>
  <printOptions/>
  <pageMargins left="0.75" right="0.51" top="0.66" bottom="0.66" header="0.5" footer="0.5"/>
  <pageSetup fitToHeight="1" fitToWidth="1" horizontalDpi="600" verticalDpi="600" orientation="portrait" paperSize="9" scale="28" r:id="rId1"/>
  <rowBreaks count="1" manualBreakCount="1">
    <brk id="60" max="5" man="1"/>
  </rowBreaks>
</worksheet>
</file>

<file path=xl/worksheets/sheet18.xml><?xml version="1.0" encoding="utf-8"?>
<worksheet xmlns="http://schemas.openxmlformats.org/spreadsheetml/2006/main" xmlns:r="http://schemas.openxmlformats.org/officeDocument/2006/relationships">
  <sheetPr codeName="Sheet22"/>
  <dimension ref="A1:BA96"/>
  <sheetViews>
    <sheetView tabSelected="1" zoomScale="70" zoomScaleNormal="70" zoomScaleSheetLayoutView="85" workbookViewId="0" topLeftCell="A1">
      <selection activeCell="E8" sqref="E8"/>
    </sheetView>
  </sheetViews>
  <sheetFormatPr defaultColWidth="8.875" defaultRowHeight="12.75"/>
  <cols>
    <col min="1" max="1" width="89.75390625" style="56" customWidth="1"/>
    <col min="2" max="2" width="42.625" style="56" customWidth="1"/>
    <col min="3" max="5" width="22.25390625" style="56" customWidth="1"/>
    <col min="6" max="16384" width="8.875" style="56" customWidth="1"/>
  </cols>
  <sheetData>
    <row r="1" spans="1:5" ht="17.25" customHeight="1">
      <c r="A1" s="736" t="s">
        <v>275</v>
      </c>
      <c r="B1" s="736"/>
      <c r="C1" s="736"/>
      <c r="D1" s="736"/>
      <c r="E1" s="736"/>
    </row>
    <row r="2" spans="1:5" ht="12.75" customHeight="1">
      <c r="A2" s="736"/>
      <c r="B2" s="736"/>
      <c r="C2" s="736"/>
      <c r="D2" s="736"/>
      <c r="E2" s="736"/>
    </row>
    <row r="3" spans="1:12" s="1" customFormat="1" ht="22.5" customHeight="1" thickBot="1">
      <c r="A3" s="642" t="s">
        <v>87</v>
      </c>
      <c r="B3" s="642"/>
      <c r="C3" s="642"/>
      <c r="D3" s="642"/>
      <c r="E3" s="642"/>
      <c r="F3" s="525"/>
      <c r="G3" s="525"/>
      <c r="H3" s="525"/>
      <c r="I3" s="525"/>
      <c r="J3" s="525"/>
      <c r="K3" s="525"/>
      <c r="L3" s="525"/>
    </row>
    <row r="4" spans="1:5" ht="75" customHeight="1">
      <c r="A4" s="632"/>
      <c r="B4" s="163" t="s">
        <v>270</v>
      </c>
      <c r="C4" s="164" t="s">
        <v>505</v>
      </c>
      <c r="D4" s="164" t="s">
        <v>505</v>
      </c>
      <c r="E4" s="165" t="s">
        <v>203</v>
      </c>
    </row>
    <row r="5" spans="1:5" ht="26.25" customHeight="1">
      <c r="A5" s="191"/>
      <c r="B5" s="167" t="s">
        <v>234</v>
      </c>
      <c r="C5" s="194" t="s">
        <v>746</v>
      </c>
      <c r="D5" s="644" t="s">
        <v>747</v>
      </c>
      <c r="E5" s="645"/>
    </row>
    <row r="6" spans="1:5" ht="24" customHeight="1">
      <c r="A6" s="102"/>
      <c r="B6" s="647" t="s">
        <v>238</v>
      </c>
      <c r="C6" s="214"/>
      <c r="D6" s="640" t="s">
        <v>587</v>
      </c>
      <c r="E6" s="742" t="s">
        <v>587</v>
      </c>
    </row>
    <row r="7" spans="1:5" ht="20.25" customHeight="1">
      <c r="A7" s="44" t="s">
        <v>855</v>
      </c>
      <c r="B7" s="648"/>
      <c r="C7" s="368">
        <f>(((1117000+18000)+9000)+26000)+11000</f>
        <v>1181000</v>
      </c>
      <c r="D7" s="641"/>
      <c r="E7" s="743"/>
    </row>
    <row r="8" spans="1:5" ht="20.25" customHeight="1">
      <c r="A8" s="166" t="s">
        <v>518</v>
      </c>
      <c r="B8" s="647" t="s">
        <v>240</v>
      </c>
      <c r="C8" s="640" t="s">
        <v>587</v>
      </c>
      <c r="D8" s="744" t="s">
        <v>587</v>
      </c>
      <c r="E8" s="215"/>
    </row>
    <row r="9" spans="2:5" ht="20.25" customHeight="1">
      <c r="B9" s="648"/>
      <c r="C9" s="641"/>
      <c r="D9" s="660"/>
      <c r="E9" s="514">
        <f>(((1283000+18000)+9000)+26000)+11000</f>
        <v>1347000</v>
      </c>
    </row>
    <row r="10" spans="1:5" ht="20.25" customHeight="1">
      <c r="A10" s="166"/>
      <c r="B10" s="647" t="s">
        <v>69</v>
      </c>
      <c r="C10" s="214"/>
      <c r="D10" s="214"/>
      <c r="E10" s="742" t="s">
        <v>587</v>
      </c>
    </row>
    <row r="11" spans="1:5" ht="24" customHeight="1" thickBot="1">
      <c r="A11" s="282"/>
      <c r="B11" s="648"/>
      <c r="C11" s="368">
        <f>(((1154000+18000)+9000)+26000)+11000</f>
        <v>1218000</v>
      </c>
      <c r="D11" s="368">
        <f>(((1255000+18000)+9000)+26000)+11000</f>
        <v>1319000</v>
      </c>
      <c r="E11" s="743"/>
    </row>
    <row r="12" spans="1:5" ht="18">
      <c r="A12" s="283" t="s">
        <v>749</v>
      </c>
      <c r="B12" s="161" t="s">
        <v>235</v>
      </c>
      <c r="C12" s="104"/>
      <c r="D12" s="104"/>
      <c r="E12" s="284"/>
    </row>
    <row r="13" spans="1:5" s="2" customFormat="1" ht="14.25" customHeight="1">
      <c r="A13" s="285"/>
      <c r="B13" s="24"/>
      <c r="C13" s="286"/>
      <c r="D13" s="286"/>
      <c r="E13" s="287"/>
    </row>
    <row r="14" spans="1:5" ht="18">
      <c r="A14" s="109" t="s">
        <v>585</v>
      </c>
      <c r="B14" s="105"/>
      <c r="C14" s="106"/>
      <c r="D14" s="106"/>
      <c r="E14" s="70"/>
    </row>
    <row r="15" spans="1:5" ht="9" customHeight="1">
      <c r="A15" s="82"/>
      <c r="B15" s="83"/>
      <c r="C15" s="106"/>
      <c r="D15" s="106"/>
      <c r="E15" s="70"/>
    </row>
    <row r="16" spans="1:5" ht="15" customHeight="1">
      <c r="A16" s="84" t="s">
        <v>588</v>
      </c>
      <c r="B16" s="85"/>
      <c r="C16" s="88" t="s">
        <v>586</v>
      </c>
      <c r="D16" s="88" t="s">
        <v>586</v>
      </c>
      <c r="E16" s="73" t="s">
        <v>586</v>
      </c>
    </row>
    <row r="17" spans="1:5" ht="15" customHeight="1">
      <c r="A17" s="84" t="s">
        <v>944</v>
      </c>
      <c r="B17" s="85"/>
      <c r="C17" s="88" t="s">
        <v>586</v>
      </c>
      <c r="D17" s="88" t="s">
        <v>586</v>
      </c>
      <c r="E17" s="73" t="s">
        <v>586</v>
      </c>
    </row>
    <row r="18" spans="1:5" ht="14.25">
      <c r="A18" s="84" t="s">
        <v>829</v>
      </c>
      <c r="B18" s="85"/>
      <c r="C18" s="88" t="s">
        <v>586</v>
      </c>
      <c r="D18" s="88" t="s">
        <v>586</v>
      </c>
      <c r="E18" s="73" t="s">
        <v>586</v>
      </c>
    </row>
    <row r="19" spans="1:5" ht="14.25">
      <c r="A19" s="84" t="s">
        <v>945</v>
      </c>
      <c r="B19" s="85"/>
      <c r="C19" s="88" t="s">
        <v>586</v>
      </c>
      <c r="D19" s="88" t="s">
        <v>586</v>
      </c>
      <c r="E19" s="73" t="s">
        <v>586</v>
      </c>
    </row>
    <row r="20" spans="1:5" ht="15.75">
      <c r="A20" s="82"/>
      <c r="B20" s="83"/>
      <c r="C20" s="93"/>
      <c r="D20" s="93"/>
      <c r="E20" s="75"/>
    </row>
    <row r="21" spans="1:5" ht="15.75">
      <c r="A21" s="82"/>
      <c r="B21" s="83"/>
      <c r="C21" s="93"/>
      <c r="D21" s="93"/>
      <c r="E21" s="75"/>
    </row>
    <row r="22" spans="1:5" ht="18">
      <c r="A22" s="109" t="s">
        <v>465</v>
      </c>
      <c r="B22" s="105"/>
      <c r="C22" s="93"/>
      <c r="D22" s="93"/>
      <c r="E22" s="75"/>
    </row>
    <row r="23" spans="1:5" ht="9.75" customHeight="1">
      <c r="A23" s="82"/>
      <c r="B23" s="83"/>
      <c r="C23" s="93"/>
      <c r="D23" s="93"/>
      <c r="E23" s="75"/>
    </row>
    <row r="24" spans="1:5" ht="14.25">
      <c r="A24" s="84" t="s">
        <v>511</v>
      </c>
      <c r="B24" s="85"/>
      <c r="C24" s="88" t="s">
        <v>586</v>
      </c>
      <c r="D24" s="88" t="s">
        <v>586</v>
      </c>
      <c r="E24" s="73" t="s">
        <v>586</v>
      </c>
    </row>
    <row r="25" spans="1:5" ht="20.25" customHeight="1">
      <c r="A25" s="84" t="s">
        <v>303</v>
      </c>
      <c r="B25" s="85"/>
      <c r="C25" s="88" t="s">
        <v>586</v>
      </c>
      <c r="D25" s="88" t="s">
        <v>586</v>
      </c>
      <c r="E25" s="73" t="s">
        <v>586</v>
      </c>
    </row>
    <row r="26" spans="1:5" ht="18" customHeight="1">
      <c r="A26" s="84" t="s">
        <v>990</v>
      </c>
      <c r="B26" s="85"/>
      <c r="C26" s="88" t="s">
        <v>586</v>
      </c>
      <c r="D26" s="88" t="s">
        <v>586</v>
      </c>
      <c r="E26" s="73" t="s">
        <v>586</v>
      </c>
    </row>
    <row r="27" spans="1:5" ht="17.25" customHeight="1">
      <c r="A27" s="84" t="s">
        <v>991</v>
      </c>
      <c r="B27" s="85"/>
      <c r="C27" s="88" t="s">
        <v>586</v>
      </c>
      <c r="D27" s="88" t="s">
        <v>586</v>
      </c>
      <c r="E27" s="73" t="s">
        <v>586</v>
      </c>
    </row>
    <row r="28" spans="1:5" ht="17.25" customHeight="1">
      <c r="A28" s="84" t="s">
        <v>992</v>
      </c>
      <c r="B28" s="85"/>
      <c r="C28" s="88" t="s">
        <v>586</v>
      </c>
      <c r="D28" s="88" t="s">
        <v>586</v>
      </c>
      <c r="E28" s="73" t="s">
        <v>586</v>
      </c>
    </row>
    <row r="29" spans="1:7" s="2" customFormat="1" ht="15" customHeight="1">
      <c r="A29" s="84" t="s">
        <v>142</v>
      </c>
      <c r="B29" s="85"/>
      <c r="C29" s="15" t="s">
        <v>586</v>
      </c>
      <c r="D29" s="15" t="s">
        <v>586</v>
      </c>
      <c r="E29" s="16" t="s">
        <v>586</v>
      </c>
      <c r="F29" s="103"/>
      <c r="G29" s="103"/>
    </row>
    <row r="30" spans="1:7" s="2" customFormat="1" ht="15" customHeight="1">
      <c r="A30" s="84" t="s">
        <v>143</v>
      </c>
      <c r="B30" s="85"/>
      <c r="C30" s="15" t="s">
        <v>586</v>
      </c>
      <c r="D30" s="15" t="s">
        <v>586</v>
      </c>
      <c r="E30" s="16" t="s">
        <v>586</v>
      </c>
      <c r="F30" s="103"/>
      <c r="G30" s="103"/>
    </row>
    <row r="31" spans="1:5" ht="15.75">
      <c r="A31" s="82"/>
      <c r="B31" s="83"/>
      <c r="C31" s="93"/>
      <c r="D31" s="93"/>
      <c r="E31" s="75"/>
    </row>
    <row r="32" spans="1:5" ht="15.75">
      <c r="A32" s="82"/>
      <c r="B32" s="83"/>
      <c r="C32" s="93"/>
      <c r="D32" s="93"/>
      <c r="E32" s="75"/>
    </row>
    <row r="33" spans="1:5" ht="18">
      <c r="A33" s="109" t="s">
        <v>424</v>
      </c>
      <c r="B33" s="105"/>
      <c r="C33" s="93"/>
      <c r="D33" s="93"/>
      <c r="E33" s="75"/>
    </row>
    <row r="34" spans="1:5" ht="8.25" customHeight="1">
      <c r="A34" s="82"/>
      <c r="B34" s="83"/>
      <c r="C34" s="93"/>
      <c r="D34" s="93"/>
      <c r="E34" s="75"/>
    </row>
    <row r="35" spans="1:5" ht="15" customHeight="1">
      <c r="A35" s="84" t="s">
        <v>425</v>
      </c>
      <c r="B35" s="85"/>
      <c r="C35" s="88" t="s">
        <v>586</v>
      </c>
      <c r="D35" s="88" t="s">
        <v>586</v>
      </c>
      <c r="E35" s="73" t="s">
        <v>586</v>
      </c>
    </row>
    <row r="36" spans="1:5" ht="15" customHeight="1">
      <c r="A36" s="84" t="s">
        <v>426</v>
      </c>
      <c r="B36" s="85"/>
      <c r="C36" s="88" t="s">
        <v>586</v>
      </c>
      <c r="D36" s="88" t="s">
        <v>586</v>
      </c>
      <c r="E36" s="73" t="s">
        <v>586</v>
      </c>
    </row>
    <row r="37" spans="1:5" ht="14.25">
      <c r="A37" s="84" t="s">
        <v>144</v>
      </c>
      <c r="B37" s="85"/>
      <c r="C37" s="95" t="s">
        <v>587</v>
      </c>
      <c r="D37" s="88" t="s">
        <v>586</v>
      </c>
      <c r="E37" s="73" t="s">
        <v>586</v>
      </c>
    </row>
    <row r="38" spans="1:5" s="81" customFormat="1" ht="14.25">
      <c r="A38" s="84" t="s">
        <v>145</v>
      </c>
      <c r="B38" s="85"/>
      <c r="C38" s="88" t="s">
        <v>586</v>
      </c>
      <c r="D38" s="88" t="s">
        <v>586</v>
      </c>
      <c r="E38" s="73" t="s">
        <v>586</v>
      </c>
    </row>
    <row r="39" spans="1:5" ht="14.25">
      <c r="A39" s="84" t="s">
        <v>428</v>
      </c>
      <c r="B39" s="85"/>
      <c r="C39" s="88" t="s">
        <v>586</v>
      </c>
      <c r="D39" s="88" t="s">
        <v>586</v>
      </c>
      <c r="E39" s="73" t="s">
        <v>586</v>
      </c>
    </row>
    <row r="40" spans="1:5" ht="14.25">
      <c r="A40" s="84" t="s">
        <v>776</v>
      </c>
      <c r="B40" s="85"/>
      <c r="C40" s="88" t="s">
        <v>586</v>
      </c>
      <c r="D40" s="88" t="s">
        <v>586</v>
      </c>
      <c r="E40" s="73" t="s">
        <v>586</v>
      </c>
    </row>
    <row r="41" spans="1:5" ht="15.75">
      <c r="A41" s="82"/>
      <c r="B41" s="83"/>
      <c r="C41" s="93"/>
      <c r="D41" s="93"/>
      <c r="E41" s="75"/>
    </row>
    <row r="42" spans="1:5" ht="18">
      <c r="A42" s="109" t="s">
        <v>429</v>
      </c>
      <c r="B42" s="105"/>
      <c r="C42" s="93"/>
      <c r="D42" s="93"/>
      <c r="E42" s="75"/>
    </row>
    <row r="43" spans="1:5" ht="8.25" customHeight="1">
      <c r="A43" s="82"/>
      <c r="B43" s="83"/>
      <c r="C43" s="93"/>
      <c r="D43" s="93"/>
      <c r="E43" s="75"/>
    </row>
    <row r="44" spans="1:5" ht="42.75">
      <c r="A44" s="84" t="s">
        <v>751</v>
      </c>
      <c r="B44" s="85"/>
      <c r="C44" s="88" t="s">
        <v>586</v>
      </c>
      <c r="D44" s="88" t="s">
        <v>586</v>
      </c>
      <c r="E44" s="73" t="s">
        <v>586</v>
      </c>
    </row>
    <row r="45" spans="1:5" ht="18.75" customHeight="1">
      <c r="A45" s="84" t="s">
        <v>162</v>
      </c>
      <c r="B45" s="85"/>
      <c r="C45" s="88" t="s">
        <v>586</v>
      </c>
      <c r="D45" s="88" t="s">
        <v>586</v>
      </c>
      <c r="E45" s="73" t="s">
        <v>586</v>
      </c>
    </row>
    <row r="46" spans="1:5" ht="28.5">
      <c r="A46" s="84" t="s">
        <v>147</v>
      </c>
      <c r="B46" s="85"/>
      <c r="C46" s="88" t="s">
        <v>586</v>
      </c>
      <c r="D46" s="88" t="s">
        <v>586</v>
      </c>
      <c r="E46" s="73" t="s">
        <v>586</v>
      </c>
    </row>
    <row r="47" spans="1:5" ht="28.5">
      <c r="A47" s="84" t="s">
        <v>148</v>
      </c>
      <c r="B47" s="85"/>
      <c r="C47" s="88" t="s">
        <v>586</v>
      </c>
      <c r="D47" s="88" t="s">
        <v>586</v>
      </c>
      <c r="E47" s="73" t="s">
        <v>586</v>
      </c>
    </row>
    <row r="48" spans="1:5" ht="28.5">
      <c r="A48" s="84" t="s">
        <v>149</v>
      </c>
      <c r="B48" s="85"/>
      <c r="C48" s="17" t="s">
        <v>587</v>
      </c>
      <c r="D48" s="88" t="s">
        <v>586</v>
      </c>
      <c r="E48" s="73" t="s">
        <v>586</v>
      </c>
    </row>
    <row r="49" spans="1:5" ht="18" customHeight="1">
      <c r="A49" s="84" t="s">
        <v>150</v>
      </c>
      <c r="B49" s="85"/>
      <c r="C49" s="88" t="s">
        <v>586</v>
      </c>
      <c r="D49" s="88" t="s">
        <v>586</v>
      </c>
      <c r="E49" s="73" t="s">
        <v>586</v>
      </c>
    </row>
    <row r="50" spans="1:5" ht="14.25">
      <c r="A50" s="84" t="s">
        <v>151</v>
      </c>
      <c r="B50" s="85"/>
      <c r="C50" s="88" t="s">
        <v>586</v>
      </c>
      <c r="D50" s="88" t="s">
        <v>586</v>
      </c>
      <c r="E50" s="73" t="s">
        <v>586</v>
      </c>
    </row>
    <row r="51" spans="1:53" ht="28.5">
      <c r="A51" s="84" t="s">
        <v>771</v>
      </c>
      <c r="B51" s="85"/>
      <c r="C51" s="88" t="s">
        <v>586</v>
      </c>
      <c r="D51" s="88" t="s">
        <v>586</v>
      </c>
      <c r="E51" s="73" t="s">
        <v>586</v>
      </c>
      <c r="F51" s="103"/>
      <c r="G51" s="103"/>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103"/>
      <c r="AQ51" s="103"/>
      <c r="AR51" s="2"/>
      <c r="AS51" s="2"/>
      <c r="AT51" s="2"/>
      <c r="AU51" s="2"/>
      <c r="AV51" s="2"/>
      <c r="AW51" s="2"/>
      <c r="AX51" s="2"/>
      <c r="AY51" s="2"/>
      <c r="AZ51" s="2"/>
      <c r="BA51" s="2"/>
    </row>
    <row r="52" spans="1:5" ht="18.75" customHeight="1">
      <c r="A52" s="84" t="s">
        <v>896</v>
      </c>
      <c r="B52" s="85"/>
      <c r="C52" s="88" t="s">
        <v>586</v>
      </c>
      <c r="D52" s="88" t="s">
        <v>586</v>
      </c>
      <c r="E52" s="73" t="s">
        <v>586</v>
      </c>
    </row>
    <row r="53" spans="1:5" ht="18">
      <c r="A53" s="96"/>
      <c r="B53" s="94"/>
      <c r="C53" s="97"/>
      <c r="D53" s="97"/>
      <c r="E53" s="98"/>
    </row>
    <row r="54" spans="1:5" ht="18">
      <c r="A54" s="109" t="s">
        <v>485</v>
      </c>
      <c r="B54" s="105"/>
      <c r="C54" s="97"/>
      <c r="D54" s="97"/>
      <c r="E54" s="98"/>
    </row>
    <row r="55" spans="1:5" ht="9" customHeight="1">
      <c r="A55" s="82"/>
      <c r="B55" s="83"/>
      <c r="C55" s="97"/>
      <c r="D55" s="97"/>
      <c r="E55" s="98"/>
    </row>
    <row r="56" spans="1:5" ht="14.25">
      <c r="A56" s="84" t="s">
        <v>897</v>
      </c>
      <c r="B56" s="85"/>
      <c r="C56" s="88" t="s">
        <v>586</v>
      </c>
      <c r="D56" s="88" t="s">
        <v>586</v>
      </c>
      <c r="E56" s="73" t="s">
        <v>586</v>
      </c>
    </row>
    <row r="57" spans="1:5" ht="15" customHeight="1">
      <c r="A57" s="84" t="s">
        <v>898</v>
      </c>
      <c r="B57" s="85"/>
      <c r="C57" s="88" t="s">
        <v>586</v>
      </c>
      <c r="D57" s="88" t="s">
        <v>586</v>
      </c>
      <c r="E57" s="73" t="s">
        <v>586</v>
      </c>
    </row>
    <row r="58" spans="1:5" ht="15" customHeight="1">
      <c r="A58" s="84" t="s">
        <v>65</v>
      </c>
      <c r="B58" s="85"/>
      <c r="C58" s="13">
        <v>12700</v>
      </c>
      <c r="D58" s="88" t="s">
        <v>586</v>
      </c>
      <c r="E58" s="73" t="s">
        <v>586</v>
      </c>
    </row>
    <row r="59" spans="1:5" ht="14.25">
      <c r="A59" s="84" t="s">
        <v>512</v>
      </c>
      <c r="B59" s="85"/>
      <c r="C59" s="88" t="s">
        <v>586</v>
      </c>
      <c r="D59" s="88" t="s">
        <v>586</v>
      </c>
      <c r="E59" s="73" t="s">
        <v>586</v>
      </c>
    </row>
    <row r="60" spans="1:5" ht="14.25" hidden="1">
      <c r="A60" s="84" t="s">
        <v>899</v>
      </c>
      <c r="B60" s="85"/>
      <c r="C60" s="86"/>
      <c r="D60" s="95"/>
      <c r="E60" s="107"/>
    </row>
    <row r="61" spans="1:5" ht="18">
      <c r="A61" s="96"/>
      <c r="B61" s="94"/>
      <c r="C61" s="93"/>
      <c r="D61" s="97"/>
      <c r="E61" s="98"/>
    </row>
    <row r="62" spans="1:5" ht="18">
      <c r="A62" s="109" t="s">
        <v>900</v>
      </c>
      <c r="B62" s="105"/>
      <c r="C62" s="93"/>
      <c r="D62" s="97"/>
      <c r="E62" s="98"/>
    </row>
    <row r="63" spans="1:5" ht="9" customHeight="1">
      <c r="A63" s="82"/>
      <c r="B63" s="83"/>
      <c r="C63" s="93"/>
      <c r="D63" s="97"/>
      <c r="E63" s="98"/>
    </row>
    <row r="64" spans="1:5" ht="14.25">
      <c r="A64" s="84" t="s">
        <v>731</v>
      </c>
      <c r="B64" s="85"/>
      <c r="C64" s="88" t="s">
        <v>586</v>
      </c>
      <c r="D64" s="88" t="s">
        <v>586</v>
      </c>
      <c r="E64" s="73" t="s">
        <v>586</v>
      </c>
    </row>
    <row r="65" spans="1:5" ht="14.25">
      <c r="A65" s="84" t="s">
        <v>901</v>
      </c>
      <c r="B65" s="85"/>
      <c r="C65" s="88" t="s">
        <v>586</v>
      </c>
      <c r="D65" s="88" t="s">
        <v>586</v>
      </c>
      <c r="E65" s="73" t="s">
        <v>586</v>
      </c>
    </row>
    <row r="66" spans="1:5" ht="14.25">
      <c r="A66" s="84" t="s">
        <v>902</v>
      </c>
      <c r="B66" s="85"/>
      <c r="C66" s="88" t="s">
        <v>586</v>
      </c>
      <c r="D66" s="88" t="s">
        <v>586</v>
      </c>
      <c r="E66" s="73" t="s">
        <v>586</v>
      </c>
    </row>
    <row r="67" spans="1:5" ht="15" customHeight="1">
      <c r="A67" s="84" t="s">
        <v>903</v>
      </c>
      <c r="B67" s="85"/>
      <c r="C67" s="17" t="s">
        <v>587</v>
      </c>
      <c r="D67" s="88" t="s">
        <v>586</v>
      </c>
      <c r="E67" s="73" t="s">
        <v>586</v>
      </c>
    </row>
    <row r="68" spans="1:5" ht="18.75" customHeight="1">
      <c r="A68" s="84" t="s">
        <v>222</v>
      </c>
      <c r="B68" s="85"/>
      <c r="C68" s="88" t="s">
        <v>586</v>
      </c>
      <c r="D68" s="88" t="s">
        <v>586</v>
      </c>
      <c r="E68" s="73" t="s">
        <v>586</v>
      </c>
    </row>
    <row r="69" spans="1:5" ht="21" customHeight="1">
      <c r="A69" s="84" t="s">
        <v>980</v>
      </c>
      <c r="B69" s="85"/>
      <c r="C69" s="88" t="s">
        <v>586</v>
      </c>
      <c r="D69" s="88" t="s">
        <v>586</v>
      </c>
      <c r="E69" s="73" t="s">
        <v>586</v>
      </c>
    </row>
    <row r="70" spans="1:5" ht="15" customHeight="1">
      <c r="A70" s="84" t="s">
        <v>981</v>
      </c>
      <c r="B70" s="85"/>
      <c r="C70" s="17" t="s">
        <v>587</v>
      </c>
      <c r="D70" s="13">
        <v>27500</v>
      </c>
      <c r="E70" s="14">
        <v>27500</v>
      </c>
    </row>
    <row r="71" spans="1:5" ht="15">
      <c r="A71" s="110"/>
      <c r="B71" s="108"/>
      <c r="C71" s="86"/>
      <c r="D71" s="86"/>
      <c r="E71" s="87"/>
    </row>
    <row r="72" spans="1:5" ht="15.75">
      <c r="A72" s="82"/>
      <c r="B72" s="83"/>
      <c r="C72" s="93"/>
      <c r="D72" s="93"/>
      <c r="E72" s="75"/>
    </row>
    <row r="73" spans="1:5" ht="18">
      <c r="A73" s="109" t="s">
        <v>249</v>
      </c>
      <c r="B73" s="105"/>
      <c r="C73" s="93"/>
      <c r="D73" s="93"/>
      <c r="E73" s="75"/>
    </row>
    <row r="74" spans="1:5" ht="9" customHeight="1">
      <c r="A74" s="82"/>
      <c r="B74" s="83"/>
      <c r="C74" s="93"/>
      <c r="D74" s="93"/>
      <c r="E74" s="75"/>
    </row>
    <row r="75" spans="1:5" ht="14.25">
      <c r="A75" s="84" t="s">
        <v>936</v>
      </c>
      <c r="B75" s="85"/>
      <c r="C75" s="88" t="s">
        <v>586</v>
      </c>
      <c r="D75" s="88" t="s">
        <v>586</v>
      </c>
      <c r="E75" s="73" t="s">
        <v>586</v>
      </c>
    </row>
    <row r="76" spans="1:5" ht="15" customHeight="1">
      <c r="A76" s="84" t="s">
        <v>937</v>
      </c>
      <c r="B76" s="85"/>
      <c r="C76" s="17" t="s">
        <v>587</v>
      </c>
      <c r="D76" s="88" t="s">
        <v>586</v>
      </c>
      <c r="E76" s="73" t="s">
        <v>586</v>
      </c>
    </row>
    <row r="77" spans="1:5" ht="15">
      <c r="A77" s="84" t="s">
        <v>938</v>
      </c>
      <c r="B77" s="85"/>
      <c r="C77" s="13">
        <v>38500</v>
      </c>
      <c r="D77" s="13">
        <v>27500</v>
      </c>
      <c r="E77" s="13">
        <v>27500</v>
      </c>
    </row>
    <row r="78" spans="1:5" ht="15">
      <c r="A78" s="84" t="s">
        <v>764</v>
      </c>
      <c r="B78" s="85"/>
      <c r="C78" s="13">
        <v>12700</v>
      </c>
      <c r="D78" s="13">
        <v>12700</v>
      </c>
      <c r="E78" s="14">
        <v>12700</v>
      </c>
    </row>
    <row r="79" spans="1:5" ht="15" hidden="1">
      <c r="A79" s="84" t="s">
        <v>153</v>
      </c>
      <c r="B79" s="85"/>
      <c r="C79" s="17" t="s">
        <v>587</v>
      </c>
      <c r="D79" s="17" t="s">
        <v>154</v>
      </c>
      <c r="E79" s="18" t="s">
        <v>154</v>
      </c>
    </row>
    <row r="80" spans="1:5" ht="15.75">
      <c r="A80" s="82"/>
      <c r="B80" s="83"/>
      <c r="C80" s="93"/>
      <c r="D80" s="93"/>
      <c r="E80" s="75"/>
    </row>
    <row r="81" spans="1:5" ht="15.75">
      <c r="A81" s="82"/>
      <c r="B81" s="83"/>
      <c r="C81" s="93"/>
      <c r="D81" s="93"/>
      <c r="E81" s="75"/>
    </row>
    <row r="82" spans="1:5" ht="18">
      <c r="A82" s="109" t="s">
        <v>733</v>
      </c>
      <c r="B82" s="105"/>
      <c r="C82" s="93"/>
      <c r="D82" s="93"/>
      <c r="E82" s="75"/>
    </row>
    <row r="83" spans="1:5" ht="9" customHeight="1">
      <c r="A83" s="82"/>
      <c r="B83" s="83"/>
      <c r="C83" s="93"/>
      <c r="D83" s="93"/>
      <c r="E83" s="75"/>
    </row>
    <row r="84" spans="1:5" ht="20.25" customHeight="1">
      <c r="A84" s="84" t="s">
        <v>155</v>
      </c>
      <c r="B84" s="85"/>
      <c r="C84" s="88" t="s">
        <v>586</v>
      </c>
      <c r="D84" s="88" t="s">
        <v>586</v>
      </c>
      <c r="E84" s="73" t="s">
        <v>586</v>
      </c>
    </row>
    <row r="85" spans="1:5" ht="42.75">
      <c r="A85" s="84" t="s">
        <v>156</v>
      </c>
      <c r="B85" s="85"/>
      <c r="C85" s="13">
        <v>15400</v>
      </c>
      <c r="D85" s="13">
        <v>15400</v>
      </c>
      <c r="E85" s="14">
        <v>15400</v>
      </c>
    </row>
    <row r="86" spans="1:5" ht="28.5">
      <c r="A86" s="84" t="s">
        <v>202</v>
      </c>
      <c r="B86" s="85"/>
      <c r="C86" s="88" t="s">
        <v>586</v>
      </c>
      <c r="D86" s="86" t="s">
        <v>587</v>
      </c>
      <c r="E86" s="87" t="s">
        <v>587</v>
      </c>
    </row>
    <row r="87" spans="1:5" ht="28.5">
      <c r="A87" s="111" t="s">
        <v>606</v>
      </c>
      <c r="B87" s="85"/>
      <c r="C87" s="86" t="s">
        <v>587</v>
      </c>
      <c r="D87" s="88" t="s">
        <v>586</v>
      </c>
      <c r="E87" s="73" t="s">
        <v>586</v>
      </c>
    </row>
    <row r="88" spans="1:5" ht="14.25">
      <c r="A88" s="112" t="s">
        <v>607</v>
      </c>
      <c r="B88" s="85"/>
      <c r="C88" s="88" t="s">
        <v>586</v>
      </c>
      <c r="D88" s="88" t="s">
        <v>586</v>
      </c>
      <c r="E88" s="73" t="s">
        <v>586</v>
      </c>
    </row>
    <row r="89" spans="1:5" ht="28.5">
      <c r="A89" s="84" t="s">
        <v>513</v>
      </c>
      <c r="B89" s="85"/>
      <c r="C89" s="88" t="s">
        <v>586</v>
      </c>
      <c r="D89" s="88" t="s">
        <v>586</v>
      </c>
      <c r="E89" s="73" t="s">
        <v>586</v>
      </c>
    </row>
    <row r="90" spans="1:5" ht="15">
      <c r="A90" s="84" t="s">
        <v>608</v>
      </c>
      <c r="B90" s="85"/>
      <c r="C90" s="17" t="s">
        <v>587</v>
      </c>
      <c r="D90" s="88" t="s">
        <v>586</v>
      </c>
      <c r="E90" s="73" t="s">
        <v>586</v>
      </c>
    </row>
    <row r="91" spans="1:5" ht="42.75">
      <c r="A91" s="84" t="s">
        <v>668</v>
      </c>
      <c r="B91" s="85"/>
      <c r="C91" s="88" t="s">
        <v>586</v>
      </c>
      <c r="D91" s="88" t="s">
        <v>586</v>
      </c>
      <c r="E91" s="73" t="s">
        <v>586</v>
      </c>
    </row>
    <row r="92" spans="1:5" ht="28.5">
      <c r="A92" s="84" t="s">
        <v>669</v>
      </c>
      <c r="B92" s="85"/>
      <c r="C92" s="88" t="s">
        <v>586</v>
      </c>
      <c r="D92" s="88" t="s">
        <v>586</v>
      </c>
      <c r="E92" s="73" t="s">
        <v>586</v>
      </c>
    </row>
    <row r="93" spans="1:5" ht="28.5">
      <c r="A93" s="84" t="s">
        <v>514</v>
      </c>
      <c r="B93" s="85"/>
      <c r="C93" s="86" t="s">
        <v>587</v>
      </c>
      <c r="D93" s="88" t="s">
        <v>586</v>
      </c>
      <c r="E93" s="73" t="s">
        <v>586</v>
      </c>
    </row>
    <row r="94" spans="1:5" ht="15" customHeight="1">
      <c r="A94" s="84" t="s">
        <v>670</v>
      </c>
      <c r="B94" s="85"/>
      <c r="C94" s="88" t="s">
        <v>586</v>
      </c>
      <c r="D94" s="88" t="s">
        <v>586</v>
      </c>
      <c r="E94" s="73" t="s">
        <v>586</v>
      </c>
    </row>
    <row r="95" spans="1:5" ht="15" customHeight="1">
      <c r="A95" s="84" t="s">
        <v>671</v>
      </c>
      <c r="B95" s="85"/>
      <c r="C95" s="88" t="s">
        <v>586</v>
      </c>
      <c r="D95" s="86" t="s">
        <v>587</v>
      </c>
      <c r="E95" s="87" t="s">
        <v>587</v>
      </c>
    </row>
    <row r="96" spans="1:5" ht="15" customHeight="1" thickBot="1">
      <c r="A96" s="99" t="s">
        <v>504</v>
      </c>
      <c r="B96" s="100"/>
      <c r="C96" s="21">
        <v>22000</v>
      </c>
      <c r="D96" s="101" t="s">
        <v>586</v>
      </c>
      <c r="E96" s="80" t="s">
        <v>586</v>
      </c>
    </row>
  </sheetData>
  <mergeCells count="11">
    <mergeCell ref="A1:E2"/>
    <mergeCell ref="D5:E5"/>
    <mergeCell ref="B6:B7"/>
    <mergeCell ref="D6:D7"/>
    <mergeCell ref="E6:E7"/>
    <mergeCell ref="A3:E3"/>
    <mergeCell ref="E10:E11"/>
    <mergeCell ref="B8:B9"/>
    <mergeCell ref="C8:C9"/>
    <mergeCell ref="D8:D9"/>
    <mergeCell ref="B10:B11"/>
  </mergeCells>
  <printOptions/>
  <pageMargins left="0.45" right="0.47" top="0.66" bottom="0.82" header="0.5" footer="0.5"/>
  <pageSetup horizontalDpi="600" verticalDpi="600" orientation="portrait" paperSize="9" scale="42" r:id="rId1"/>
</worksheet>
</file>

<file path=xl/worksheets/sheet19.xml><?xml version="1.0" encoding="utf-8"?>
<worksheet xmlns="http://schemas.openxmlformats.org/spreadsheetml/2006/main" xmlns:r="http://schemas.openxmlformats.org/officeDocument/2006/relationships">
  <sheetPr codeName="Sheet11"/>
  <dimension ref="A1:BB97"/>
  <sheetViews>
    <sheetView zoomScale="70" zoomScaleNormal="70" zoomScaleSheetLayoutView="85" workbookViewId="0" topLeftCell="A1">
      <selection activeCell="B4" sqref="B1:B16384"/>
    </sheetView>
  </sheetViews>
  <sheetFormatPr defaultColWidth="8.875" defaultRowHeight="12.75"/>
  <cols>
    <col min="1" max="1" width="89.75390625" style="56" customWidth="1"/>
    <col min="2" max="2" width="42.625" style="56" customWidth="1"/>
    <col min="3" max="6" width="22.25390625" style="56" customWidth="1"/>
    <col min="7" max="16384" width="8.875" style="56" customWidth="1"/>
  </cols>
  <sheetData>
    <row r="1" spans="1:6" ht="17.25" customHeight="1">
      <c r="A1" s="736" t="s">
        <v>943</v>
      </c>
      <c r="B1" s="736"/>
      <c r="C1" s="736"/>
      <c r="D1" s="736"/>
      <c r="E1" s="736"/>
      <c r="F1" s="736"/>
    </row>
    <row r="2" spans="1:6" ht="12.75" customHeight="1">
      <c r="A2" s="736"/>
      <c r="B2" s="736"/>
      <c r="C2" s="736"/>
      <c r="D2" s="736"/>
      <c r="E2" s="736"/>
      <c r="F2" s="736"/>
    </row>
    <row r="3" spans="1:12" s="1" customFormat="1" ht="22.5" customHeight="1" thickBot="1">
      <c r="A3" s="642" t="s">
        <v>87</v>
      </c>
      <c r="B3" s="642"/>
      <c r="C3" s="642"/>
      <c r="D3" s="642"/>
      <c r="E3" s="642"/>
      <c r="F3" s="642"/>
      <c r="G3" s="525"/>
      <c r="H3" s="525"/>
      <c r="I3" s="525"/>
      <c r="J3" s="525"/>
      <c r="K3" s="525"/>
      <c r="L3" s="525"/>
    </row>
    <row r="4" spans="1:6" ht="75" customHeight="1">
      <c r="A4" s="632" t="s">
        <v>200</v>
      </c>
      <c r="B4" s="163" t="s">
        <v>270</v>
      </c>
      <c r="C4" s="164" t="s">
        <v>505</v>
      </c>
      <c r="D4" s="164" t="s">
        <v>203</v>
      </c>
      <c r="E4" s="164" t="s">
        <v>505</v>
      </c>
      <c r="F4" s="165" t="s">
        <v>203</v>
      </c>
    </row>
    <row r="5" spans="1:6" ht="26.25" customHeight="1">
      <c r="A5" s="191"/>
      <c r="B5" s="167" t="s">
        <v>234</v>
      </c>
      <c r="C5" s="644" t="s">
        <v>746</v>
      </c>
      <c r="D5" s="644"/>
      <c r="E5" s="644" t="s">
        <v>747</v>
      </c>
      <c r="F5" s="645"/>
    </row>
    <row r="6" spans="1:6" ht="24" customHeight="1">
      <c r="A6" s="102"/>
      <c r="B6" s="647" t="s">
        <v>238</v>
      </c>
      <c r="C6" s="214"/>
      <c r="D6" s="640" t="s">
        <v>587</v>
      </c>
      <c r="E6" s="640" t="s">
        <v>587</v>
      </c>
      <c r="F6" s="742" t="s">
        <v>587</v>
      </c>
    </row>
    <row r="7" spans="1:6" ht="20.25" customHeight="1">
      <c r="A7" s="44" t="s">
        <v>855</v>
      </c>
      <c r="B7" s="648"/>
      <c r="C7" s="368">
        <f>(((1117000+18000)+24000)+26000)+11000</f>
        <v>1196000</v>
      </c>
      <c r="D7" s="641"/>
      <c r="E7" s="641"/>
      <c r="F7" s="743"/>
    </row>
    <row r="8" spans="1:6" ht="20.25" customHeight="1">
      <c r="A8" s="166" t="s">
        <v>518</v>
      </c>
      <c r="B8" s="647" t="s">
        <v>240</v>
      </c>
      <c r="C8" s="640" t="s">
        <v>587</v>
      </c>
      <c r="D8" s="214"/>
      <c r="E8" s="744" t="s">
        <v>587</v>
      </c>
      <c r="F8" s="215" t="s">
        <v>1021</v>
      </c>
    </row>
    <row r="9" spans="2:6" ht="20.25" customHeight="1">
      <c r="B9" s="648"/>
      <c r="C9" s="641"/>
      <c r="D9" s="368">
        <f>(((1182000+18000)+24000)+26000)+11000</f>
        <v>1261000</v>
      </c>
      <c r="E9" s="660"/>
      <c r="F9" s="514">
        <f>(((1283000+18000)+24000)+26000)+11000</f>
        <v>1362000</v>
      </c>
    </row>
    <row r="10" spans="1:6" ht="20.25" customHeight="1">
      <c r="A10" s="166"/>
      <c r="B10" s="647" t="s">
        <v>69</v>
      </c>
      <c r="C10" s="214"/>
      <c r="D10" s="640" t="s">
        <v>587</v>
      </c>
      <c r="E10" s="214"/>
      <c r="F10" s="742" t="s">
        <v>587</v>
      </c>
    </row>
    <row r="11" spans="1:6" ht="24" customHeight="1" thickBot="1">
      <c r="A11" s="282"/>
      <c r="B11" s="648"/>
      <c r="C11" s="368">
        <f>(((1154000+18000)+24000)+26000)+11000</f>
        <v>1233000</v>
      </c>
      <c r="D11" s="641"/>
      <c r="E11" s="368">
        <f>(((1255000+18000)+24000)+26000)+11000</f>
        <v>1334000</v>
      </c>
      <c r="F11" s="743"/>
    </row>
    <row r="12" spans="1:6" ht="18">
      <c r="A12" s="283" t="s">
        <v>749</v>
      </c>
      <c r="B12" s="161" t="s">
        <v>235</v>
      </c>
      <c r="C12" s="104"/>
      <c r="D12" s="104"/>
      <c r="E12" s="104"/>
      <c r="F12" s="284"/>
    </row>
    <row r="13" spans="1:6" s="2" customFormat="1" ht="14.25" customHeight="1">
      <c r="A13" s="285"/>
      <c r="B13" s="24"/>
      <c r="C13" s="286"/>
      <c r="D13" s="286"/>
      <c r="E13" s="286"/>
      <c r="F13" s="287"/>
    </row>
    <row r="14" spans="1:6" ht="18">
      <c r="A14" s="109" t="s">
        <v>585</v>
      </c>
      <c r="B14" s="105"/>
      <c r="C14" s="106"/>
      <c r="D14" s="106"/>
      <c r="E14" s="106"/>
      <c r="F14" s="70"/>
    </row>
    <row r="15" spans="1:6" ht="9" customHeight="1">
      <c r="A15" s="82"/>
      <c r="B15" s="83"/>
      <c r="C15" s="106"/>
      <c r="D15" s="106"/>
      <c r="E15" s="106"/>
      <c r="F15" s="70"/>
    </row>
    <row r="16" spans="1:6" ht="15" customHeight="1">
      <c r="A16" s="84" t="s">
        <v>588</v>
      </c>
      <c r="B16" s="85"/>
      <c r="C16" s="88" t="s">
        <v>586</v>
      </c>
      <c r="D16" s="88" t="s">
        <v>586</v>
      </c>
      <c r="E16" s="88" t="s">
        <v>586</v>
      </c>
      <c r="F16" s="73" t="s">
        <v>586</v>
      </c>
    </row>
    <row r="17" spans="1:6" ht="15" customHeight="1">
      <c r="A17" s="84" t="s">
        <v>944</v>
      </c>
      <c r="B17" s="85"/>
      <c r="C17" s="88" t="s">
        <v>586</v>
      </c>
      <c r="D17" s="88" t="s">
        <v>586</v>
      </c>
      <c r="E17" s="88" t="s">
        <v>586</v>
      </c>
      <c r="F17" s="73" t="s">
        <v>586</v>
      </c>
    </row>
    <row r="18" spans="1:6" ht="14.25">
      <c r="A18" s="84" t="s">
        <v>829</v>
      </c>
      <c r="B18" s="85"/>
      <c r="C18" s="88" t="s">
        <v>586</v>
      </c>
      <c r="D18" s="88" t="s">
        <v>586</v>
      </c>
      <c r="E18" s="88" t="s">
        <v>586</v>
      </c>
      <c r="F18" s="73" t="s">
        <v>586</v>
      </c>
    </row>
    <row r="19" spans="1:6" ht="14.25">
      <c r="A19" s="84" t="s">
        <v>945</v>
      </c>
      <c r="B19" s="85"/>
      <c r="C19" s="88" t="s">
        <v>586</v>
      </c>
      <c r="D19" s="88" t="s">
        <v>586</v>
      </c>
      <c r="E19" s="88" t="s">
        <v>586</v>
      </c>
      <c r="F19" s="73" t="s">
        <v>586</v>
      </c>
    </row>
    <row r="20" spans="1:6" ht="15.75">
      <c r="A20" s="82"/>
      <c r="B20" s="83"/>
      <c r="C20" s="93"/>
      <c r="D20" s="93"/>
      <c r="E20" s="93"/>
      <c r="F20" s="75"/>
    </row>
    <row r="21" spans="1:6" ht="15.75">
      <c r="A21" s="82"/>
      <c r="B21" s="83"/>
      <c r="C21" s="93"/>
      <c r="D21" s="93"/>
      <c r="E21" s="93"/>
      <c r="F21" s="75"/>
    </row>
    <row r="22" spans="1:6" ht="18">
      <c r="A22" s="109" t="s">
        <v>465</v>
      </c>
      <c r="B22" s="105"/>
      <c r="C22" s="93"/>
      <c r="D22" s="93"/>
      <c r="E22" s="93"/>
      <c r="F22" s="75"/>
    </row>
    <row r="23" spans="1:6" ht="9.75" customHeight="1">
      <c r="A23" s="82"/>
      <c r="B23" s="83"/>
      <c r="C23" s="93"/>
      <c r="D23" s="93"/>
      <c r="E23" s="93"/>
      <c r="F23" s="75"/>
    </row>
    <row r="24" spans="1:6" ht="14.25">
      <c r="A24" s="84" t="s">
        <v>511</v>
      </c>
      <c r="B24" s="85"/>
      <c r="C24" s="88" t="s">
        <v>586</v>
      </c>
      <c r="D24" s="88" t="s">
        <v>586</v>
      </c>
      <c r="E24" s="88" t="s">
        <v>586</v>
      </c>
      <c r="F24" s="73" t="s">
        <v>586</v>
      </c>
    </row>
    <row r="25" spans="1:6" ht="20.25" customHeight="1">
      <c r="A25" s="84" t="s">
        <v>303</v>
      </c>
      <c r="B25" s="85"/>
      <c r="C25" s="88" t="s">
        <v>586</v>
      </c>
      <c r="D25" s="88" t="s">
        <v>586</v>
      </c>
      <c r="E25" s="88" t="s">
        <v>586</v>
      </c>
      <c r="F25" s="73" t="s">
        <v>586</v>
      </c>
    </row>
    <row r="26" spans="1:6" ht="18" customHeight="1">
      <c r="A26" s="84" t="s">
        <v>990</v>
      </c>
      <c r="B26" s="85"/>
      <c r="C26" s="88" t="s">
        <v>586</v>
      </c>
      <c r="D26" s="88" t="s">
        <v>586</v>
      </c>
      <c r="E26" s="88" t="s">
        <v>586</v>
      </c>
      <c r="F26" s="73" t="s">
        <v>586</v>
      </c>
    </row>
    <row r="27" spans="1:6" ht="17.25" customHeight="1">
      <c r="A27" s="84" t="s">
        <v>991</v>
      </c>
      <c r="B27" s="85"/>
      <c r="C27" s="88" t="s">
        <v>586</v>
      </c>
      <c r="D27" s="88" t="s">
        <v>586</v>
      </c>
      <c r="E27" s="88" t="s">
        <v>586</v>
      </c>
      <c r="F27" s="73" t="s">
        <v>586</v>
      </c>
    </row>
    <row r="28" spans="1:6" ht="17.25" customHeight="1">
      <c r="A28" s="84" t="s">
        <v>992</v>
      </c>
      <c r="B28" s="85"/>
      <c r="C28" s="88" t="s">
        <v>586</v>
      </c>
      <c r="D28" s="88" t="s">
        <v>586</v>
      </c>
      <c r="E28" s="88" t="s">
        <v>586</v>
      </c>
      <c r="F28" s="73" t="s">
        <v>586</v>
      </c>
    </row>
    <row r="29" spans="1:8" s="2" customFormat="1" ht="15" customHeight="1">
      <c r="A29" s="84" t="s">
        <v>142</v>
      </c>
      <c r="B29" s="85"/>
      <c r="C29" s="88" t="s">
        <v>586</v>
      </c>
      <c r="D29" s="88" t="s">
        <v>586</v>
      </c>
      <c r="E29" s="88" t="s">
        <v>586</v>
      </c>
      <c r="F29" s="73" t="s">
        <v>586</v>
      </c>
      <c r="G29" s="103"/>
      <c r="H29" s="103"/>
    </row>
    <row r="30" spans="1:8" s="2" customFormat="1" ht="15" customHeight="1">
      <c r="A30" s="84" t="s">
        <v>143</v>
      </c>
      <c r="B30" s="85"/>
      <c r="C30" s="88" t="s">
        <v>586</v>
      </c>
      <c r="D30" s="88" t="s">
        <v>586</v>
      </c>
      <c r="E30" s="88" t="s">
        <v>586</v>
      </c>
      <c r="F30" s="73" t="s">
        <v>586</v>
      </c>
      <c r="G30" s="103"/>
      <c r="H30" s="103"/>
    </row>
    <row r="31" spans="1:6" ht="15.75">
      <c r="A31" s="82"/>
      <c r="B31" s="83"/>
      <c r="C31" s="93"/>
      <c r="D31" s="93"/>
      <c r="E31" s="93"/>
      <c r="F31" s="75"/>
    </row>
    <row r="32" spans="1:6" ht="15.75">
      <c r="A32" s="82"/>
      <c r="B32" s="83"/>
      <c r="C32" s="93"/>
      <c r="D32" s="93"/>
      <c r="E32" s="93"/>
      <c r="F32" s="75"/>
    </row>
    <row r="33" spans="1:6" ht="18">
      <c r="A33" s="109" t="s">
        <v>424</v>
      </c>
      <c r="B33" s="105"/>
      <c r="C33" s="93"/>
      <c r="D33" s="93"/>
      <c r="E33" s="93"/>
      <c r="F33" s="75"/>
    </row>
    <row r="34" spans="1:6" ht="8.25" customHeight="1">
      <c r="A34" s="82"/>
      <c r="B34" s="83"/>
      <c r="C34" s="93"/>
      <c r="D34" s="93"/>
      <c r="E34" s="93"/>
      <c r="F34" s="75"/>
    </row>
    <row r="35" spans="1:6" ht="15" customHeight="1">
      <c r="A35" s="84" t="s">
        <v>425</v>
      </c>
      <c r="B35" s="85"/>
      <c r="C35" s="88" t="s">
        <v>586</v>
      </c>
      <c r="D35" s="88" t="s">
        <v>586</v>
      </c>
      <c r="E35" s="88" t="s">
        <v>586</v>
      </c>
      <c r="F35" s="73" t="s">
        <v>586</v>
      </c>
    </row>
    <row r="36" spans="1:6" ht="15" customHeight="1">
      <c r="A36" s="84" t="s">
        <v>426</v>
      </c>
      <c r="B36" s="85"/>
      <c r="C36" s="88" t="s">
        <v>586</v>
      </c>
      <c r="D36" s="88" t="s">
        <v>586</v>
      </c>
      <c r="E36" s="88" t="s">
        <v>586</v>
      </c>
      <c r="F36" s="73" t="s">
        <v>586</v>
      </c>
    </row>
    <row r="37" spans="1:6" ht="14.25">
      <c r="A37" s="84" t="s">
        <v>144</v>
      </c>
      <c r="B37" s="85"/>
      <c r="C37" s="95" t="s">
        <v>587</v>
      </c>
      <c r="D37" s="95" t="s">
        <v>587</v>
      </c>
      <c r="E37" s="88" t="s">
        <v>586</v>
      </c>
      <c r="F37" s="73" t="s">
        <v>586</v>
      </c>
    </row>
    <row r="38" spans="1:6" s="81" customFormat="1" ht="14.25">
      <c r="A38" s="84" t="s">
        <v>145</v>
      </c>
      <c r="B38" s="85"/>
      <c r="C38" s="88" t="s">
        <v>586</v>
      </c>
      <c r="D38" s="88" t="s">
        <v>586</v>
      </c>
      <c r="E38" s="88" t="s">
        <v>586</v>
      </c>
      <c r="F38" s="73" t="s">
        <v>586</v>
      </c>
    </row>
    <row r="39" spans="1:6" ht="14.25">
      <c r="A39" s="84" t="s">
        <v>428</v>
      </c>
      <c r="B39" s="85"/>
      <c r="C39" s="88" t="s">
        <v>586</v>
      </c>
      <c r="D39" s="88" t="s">
        <v>586</v>
      </c>
      <c r="E39" s="88" t="s">
        <v>586</v>
      </c>
      <c r="F39" s="73" t="s">
        <v>586</v>
      </c>
    </row>
    <row r="40" spans="1:6" ht="14.25">
      <c r="A40" s="84" t="s">
        <v>776</v>
      </c>
      <c r="B40" s="85"/>
      <c r="C40" s="88" t="s">
        <v>586</v>
      </c>
      <c r="D40" s="88" t="s">
        <v>586</v>
      </c>
      <c r="E40" s="88" t="s">
        <v>586</v>
      </c>
      <c r="F40" s="73" t="s">
        <v>586</v>
      </c>
    </row>
    <row r="41" spans="1:6" ht="15.75">
      <c r="A41" s="82"/>
      <c r="B41" s="83"/>
      <c r="C41" s="93"/>
      <c r="D41" s="93"/>
      <c r="E41" s="93"/>
      <c r="F41" s="75"/>
    </row>
    <row r="42" spans="1:6" ht="18">
      <c r="A42" s="109" t="s">
        <v>429</v>
      </c>
      <c r="B42" s="105"/>
      <c r="C42" s="93"/>
      <c r="D42" s="93"/>
      <c r="E42" s="93"/>
      <c r="F42" s="75"/>
    </row>
    <row r="43" spans="1:6" ht="8.25" customHeight="1">
      <c r="A43" s="82"/>
      <c r="B43" s="83"/>
      <c r="C43" s="93"/>
      <c r="D43" s="93"/>
      <c r="E43" s="93"/>
      <c r="F43" s="75"/>
    </row>
    <row r="44" spans="1:6" ht="42.75">
      <c r="A44" s="84" t="s">
        <v>704</v>
      </c>
      <c r="B44" s="85"/>
      <c r="C44" s="88" t="s">
        <v>586</v>
      </c>
      <c r="D44" s="88" t="s">
        <v>586</v>
      </c>
      <c r="E44" s="88" t="s">
        <v>586</v>
      </c>
      <c r="F44" s="73" t="s">
        <v>586</v>
      </c>
    </row>
    <row r="45" spans="1:6" ht="18.75" customHeight="1">
      <c r="A45" s="84" t="s">
        <v>146</v>
      </c>
      <c r="B45" s="85"/>
      <c r="C45" s="88" t="s">
        <v>586</v>
      </c>
      <c r="D45" s="88" t="s">
        <v>586</v>
      </c>
      <c r="E45" s="88" t="s">
        <v>586</v>
      </c>
      <c r="F45" s="73" t="s">
        <v>586</v>
      </c>
    </row>
    <row r="46" spans="1:6" ht="18.75" customHeight="1">
      <c r="A46" s="84" t="s">
        <v>162</v>
      </c>
      <c r="B46" s="85"/>
      <c r="C46" s="88" t="s">
        <v>586</v>
      </c>
      <c r="D46" s="88" t="s">
        <v>586</v>
      </c>
      <c r="E46" s="88" t="s">
        <v>586</v>
      </c>
      <c r="F46" s="73" t="s">
        <v>586</v>
      </c>
    </row>
    <row r="47" spans="1:6" ht="28.5">
      <c r="A47" s="84" t="s">
        <v>147</v>
      </c>
      <c r="B47" s="85"/>
      <c r="C47" s="88" t="s">
        <v>586</v>
      </c>
      <c r="D47" s="88" t="s">
        <v>586</v>
      </c>
      <c r="E47" s="88" t="s">
        <v>586</v>
      </c>
      <c r="F47" s="73" t="s">
        <v>586</v>
      </c>
    </row>
    <row r="48" spans="1:6" ht="28.5">
      <c r="A48" s="84" t="s">
        <v>148</v>
      </c>
      <c r="B48" s="85"/>
      <c r="C48" s="88" t="s">
        <v>586</v>
      </c>
      <c r="D48" s="88" t="s">
        <v>586</v>
      </c>
      <c r="E48" s="88" t="s">
        <v>586</v>
      </c>
      <c r="F48" s="73" t="s">
        <v>586</v>
      </c>
    </row>
    <row r="49" spans="1:6" ht="28.5">
      <c r="A49" s="84" t="s">
        <v>149</v>
      </c>
      <c r="B49" s="85"/>
      <c r="C49" s="17" t="s">
        <v>587</v>
      </c>
      <c r="D49" s="17" t="s">
        <v>587</v>
      </c>
      <c r="E49" s="88" t="s">
        <v>586</v>
      </c>
      <c r="F49" s="73" t="s">
        <v>586</v>
      </c>
    </row>
    <row r="50" spans="1:6" ht="18" customHeight="1">
      <c r="A50" s="84" t="s">
        <v>150</v>
      </c>
      <c r="B50" s="85"/>
      <c r="C50" s="88" t="s">
        <v>586</v>
      </c>
      <c r="D50" s="88" t="s">
        <v>586</v>
      </c>
      <c r="E50" s="88" t="s">
        <v>586</v>
      </c>
      <c r="F50" s="73" t="s">
        <v>586</v>
      </c>
    </row>
    <row r="51" spans="1:6" ht="14.25">
      <c r="A51" s="84" t="s">
        <v>151</v>
      </c>
      <c r="B51" s="85"/>
      <c r="C51" s="88" t="s">
        <v>586</v>
      </c>
      <c r="D51" s="88" t="s">
        <v>586</v>
      </c>
      <c r="E51" s="88" t="s">
        <v>586</v>
      </c>
      <c r="F51" s="73" t="s">
        <v>586</v>
      </c>
    </row>
    <row r="52" spans="1:54" ht="28.5">
      <c r="A52" s="84" t="s">
        <v>771</v>
      </c>
      <c r="B52" s="85"/>
      <c r="C52" s="88" t="s">
        <v>586</v>
      </c>
      <c r="D52" s="88" t="s">
        <v>586</v>
      </c>
      <c r="E52" s="88" t="s">
        <v>586</v>
      </c>
      <c r="F52" s="73" t="s">
        <v>586</v>
      </c>
      <c r="G52" s="103"/>
      <c r="H52" s="103"/>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103"/>
      <c r="AR52" s="103"/>
      <c r="AS52" s="2"/>
      <c r="AT52" s="2"/>
      <c r="AU52" s="2"/>
      <c r="AV52" s="2"/>
      <c r="AW52" s="2"/>
      <c r="AX52" s="2"/>
      <c r="AY52" s="2"/>
      <c r="AZ52" s="2"/>
      <c r="BA52" s="2"/>
      <c r="BB52" s="2"/>
    </row>
    <row r="53" spans="1:6" ht="18.75" customHeight="1">
      <c r="A53" s="84" t="s">
        <v>896</v>
      </c>
      <c r="B53" s="85"/>
      <c r="C53" s="88" t="s">
        <v>586</v>
      </c>
      <c r="D53" s="88" t="s">
        <v>586</v>
      </c>
      <c r="E53" s="88" t="s">
        <v>586</v>
      </c>
      <c r="F53" s="73" t="s">
        <v>586</v>
      </c>
    </row>
    <row r="54" spans="1:6" ht="18">
      <c r="A54" s="96"/>
      <c r="B54" s="94"/>
      <c r="C54" s="97"/>
      <c r="D54" s="97"/>
      <c r="E54" s="97"/>
      <c r="F54" s="98"/>
    </row>
    <row r="55" spans="1:6" ht="18">
      <c r="A55" s="109" t="s">
        <v>485</v>
      </c>
      <c r="B55" s="105"/>
      <c r="C55" s="97"/>
      <c r="D55" s="97"/>
      <c r="E55" s="97"/>
      <c r="F55" s="98"/>
    </row>
    <row r="56" spans="1:6" ht="9" customHeight="1">
      <c r="A56" s="82"/>
      <c r="B56" s="83"/>
      <c r="C56" s="97"/>
      <c r="D56" s="97"/>
      <c r="E56" s="97"/>
      <c r="F56" s="98"/>
    </row>
    <row r="57" spans="1:6" ht="14.25">
      <c r="A57" s="84" t="s">
        <v>897</v>
      </c>
      <c r="B57" s="85"/>
      <c r="C57" s="88" t="s">
        <v>586</v>
      </c>
      <c r="D57" s="88" t="s">
        <v>586</v>
      </c>
      <c r="E57" s="88" t="s">
        <v>586</v>
      </c>
      <c r="F57" s="73" t="s">
        <v>586</v>
      </c>
    </row>
    <row r="58" spans="1:6" ht="15" customHeight="1">
      <c r="A58" s="84" t="s">
        <v>898</v>
      </c>
      <c r="B58" s="85"/>
      <c r="C58" s="88" t="s">
        <v>586</v>
      </c>
      <c r="D58" s="88" t="s">
        <v>586</v>
      </c>
      <c r="E58" s="88" t="s">
        <v>586</v>
      </c>
      <c r="F58" s="73" t="s">
        <v>586</v>
      </c>
    </row>
    <row r="59" spans="1:6" ht="15" customHeight="1">
      <c r="A59" s="84" t="s">
        <v>65</v>
      </c>
      <c r="B59" s="85"/>
      <c r="C59" s="13">
        <v>12700</v>
      </c>
      <c r="D59" s="13">
        <v>12700</v>
      </c>
      <c r="E59" s="88" t="s">
        <v>586</v>
      </c>
      <c r="F59" s="73" t="s">
        <v>586</v>
      </c>
    </row>
    <row r="60" spans="1:6" ht="14.25">
      <c r="A60" s="84" t="s">
        <v>512</v>
      </c>
      <c r="B60" s="85"/>
      <c r="C60" s="88" t="s">
        <v>586</v>
      </c>
      <c r="D60" s="88" t="s">
        <v>586</v>
      </c>
      <c r="E60" s="88" t="s">
        <v>586</v>
      </c>
      <c r="F60" s="73" t="s">
        <v>586</v>
      </c>
    </row>
    <row r="61" spans="1:6" ht="14.25" hidden="1">
      <c r="A61" s="84" t="s">
        <v>899</v>
      </c>
      <c r="B61" s="85"/>
      <c r="C61" s="86"/>
      <c r="D61" s="95"/>
      <c r="E61" s="95"/>
      <c r="F61" s="107"/>
    </row>
    <row r="62" spans="1:6" ht="18">
      <c r="A62" s="96"/>
      <c r="B62" s="94"/>
      <c r="C62" s="93"/>
      <c r="D62" s="97"/>
      <c r="E62" s="97"/>
      <c r="F62" s="98"/>
    </row>
    <row r="63" spans="1:6" ht="18">
      <c r="A63" s="109" t="s">
        <v>900</v>
      </c>
      <c r="B63" s="105"/>
      <c r="C63" s="93"/>
      <c r="D63" s="97"/>
      <c r="E63" s="97"/>
      <c r="F63" s="98"/>
    </row>
    <row r="64" spans="1:6" ht="9" customHeight="1">
      <c r="A64" s="82"/>
      <c r="B64" s="83"/>
      <c r="C64" s="93"/>
      <c r="D64" s="97"/>
      <c r="E64" s="97"/>
      <c r="F64" s="98"/>
    </row>
    <row r="65" spans="1:6" ht="14.25">
      <c r="A65" s="84" t="s">
        <v>731</v>
      </c>
      <c r="B65" s="85"/>
      <c r="C65" s="88" t="s">
        <v>586</v>
      </c>
      <c r="D65" s="88" t="s">
        <v>586</v>
      </c>
      <c r="E65" s="88" t="s">
        <v>586</v>
      </c>
      <c r="F65" s="73" t="s">
        <v>586</v>
      </c>
    </row>
    <row r="66" spans="1:6" ht="14.25">
      <c r="A66" s="84" t="s">
        <v>901</v>
      </c>
      <c r="B66" s="85"/>
      <c r="C66" s="88" t="s">
        <v>586</v>
      </c>
      <c r="D66" s="88" t="s">
        <v>586</v>
      </c>
      <c r="E66" s="88" t="s">
        <v>586</v>
      </c>
      <c r="F66" s="73" t="s">
        <v>586</v>
      </c>
    </row>
    <row r="67" spans="1:6" ht="14.25">
      <c r="A67" s="84" t="s">
        <v>902</v>
      </c>
      <c r="B67" s="85"/>
      <c r="C67" s="88" t="s">
        <v>586</v>
      </c>
      <c r="D67" s="88" t="s">
        <v>586</v>
      </c>
      <c r="E67" s="88" t="s">
        <v>586</v>
      </c>
      <c r="F67" s="73" t="s">
        <v>586</v>
      </c>
    </row>
    <row r="68" spans="1:6" ht="15" customHeight="1">
      <c r="A68" s="84" t="s">
        <v>903</v>
      </c>
      <c r="B68" s="85"/>
      <c r="C68" s="17" t="s">
        <v>587</v>
      </c>
      <c r="D68" s="17" t="s">
        <v>587</v>
      </c>
      <c r="E68" s="88" t="s">
        <v>586</v>
      </c>
      <c r="F68" s="73" t="s">
        <v>586</v>
      </c>
    </row>
    <row r="69" spans="1:6" ht="18.75" customHeight="1">
      <c r="A69" s="84" t="s">
        <v>222</v>
      </c>
      <c r="B69" s="85"/>
      <c r="C69" s="88" t="s">
        <v>586</v>
      </c>
      <c r="D69" s="88" t="s">
        <v>586</v>
      </c>
      <c r="E69" s="88" t="s">
        <v>586</v>
      </c>
      <c r="F69" s="73" t="s">
        <v>586</v>
      </c>
    </row>
    <row r="70" spans="1:6" ht="21" customHeight="1">
      <c r="A70" s="84" t="s">
        <v>980</v>
      </c>
      <c r="B70" s="85"/>
      <c r="C70" s="88" t="s">
        <v>586</v>
      </c>
      <c r="D70" s="88" t="s">
        <v>586</v>
      </c>
      <c r="E70" s="88" t="s">
        <v>586</v>
      </c>
      <c r="F70" s="73" t="s">
        <v>586</v>
      </c>
    </row>
    <row r="71" spans="1:6" ht="15" customHeight="1">
      <c r="A71" s="84" t="s">
        <v>981</v>
      </c>
      <c r="B71" s="85"/>
      <c r="C71" s="17" t="s">
        <v>587</v>
      </c>
      <c r="D71" s="17" t="s">
        <v>587</v>
      </c>
      <c r="E71" s="13">
        <v>27500</v>
      </c>
      <c r="F71" s="14">
        <v>27500</v>
      </c>
    </row>
    <row r="72" spans="1:6" ht="15">
      <c r="A72" s="110"/>
      <c r="B72" s="108"/>
      <c r="C72" s="86"/>
      <c r="D72" s="86"/>
      <c r="E72" s="86"/>
      <c r="F72" s="87"/>
    </row>
    <row r="73" spans="1:6" ht="15.75">
      <c r="A73" s="82"/>
      <c r="B73" s="83"/>
      <c r="C73" s="93"/>
      <c r="D73" s="93"/>
      <c r="E73" s="93"/>
      <c r="F73" s="75"/>
    </row>
    <row r="74" spans="1:6" ht="18">
      <c r="A74" s="109" t="s">
        <v>249</v>
      </c>
      <c r="B74" s="105"/>
      <c r="C74" s="93"/>
      <c r="D74" s="93"/>
      <c r="E74" s="93"/>
      <c r="F74" s="75"/>
    </row>
    <row r="75" spans="1:6" ht="9" customHeight="1">
      <c r="A75" s="82"/>
      <c r="B75" s="83"/>
      <c r="C75" s="93"/>
      <c r="D75" s="93"/>
      <c r="E75" s="93"/>
      <c r="F75" s="75"/>
    </row>
    <row r="76" spans="1:6" ht="14.25">
      <c r="A76" s="84" t="s">
        <v>936</v>
      </c>
      <c r="B76" s="85"/>
      <c r="C76" s="88" t="s">
        <v>586</v>
      </c>
      <c r="D76" s="88" t="s">
        <v>586</v>
      </c>
      <c r="E76" s="88" t="s">
        <v>586</v>
      </c>
      <c r="F76" s="73" t="s">
        <v>586</v>
      </c>
    </row>
    <row r="77" spans="1:6" ht="15" customHeight="1">
      <c r="A77" s="84" t="s">
        <v>937</v>
      </c>
      <c r="B77" s="85"/>
      <c r="C77" s="17" t="s">
        <v>587</v>
      </c>
      <c r="D77" s="17" t="s">
        <v>587</v>
      </c>
      <c r="E77" s="88" t="s">
        <v>586</v>
      </c>
      <c r="F77" s="73" t="s">
        <v>586</v>
      </c>
    </row>
    <row r="78" spans="1:6" ht="15">
      <c r="A78" s="84" t="s">
        <v>938</v>
      </c>
      <c r="B78" s="85"/>
      <c r="C78" s="13">
        <v>38500</v>
      </c>
      <c r="D78" s="13">
        <v>38500</v>
      </c>
      <c r="E78" s="13">
        <v>27500</v>
      </c>
      <c r="F78" s="13">
        <v>27500</v>
      </c>
    </row>
    <row r="79" spans="1:6" ht="15">
      <c r="A79" s="84" t="s">
        <v>764</v>
      </c>
      <c r="B79" s="85"/>
      <c r="C79" s="13">
        <v>12700</v>
      </c>
      <c r="D79" s="13">
        <v>12700</v>
      </c>
      <c r="E79" s="13">
        <v>12700</v>
      </c>
      <c r="F79" s="14">
        <v>12700</v>
      </c>
    </row>
    <row r="80" spans="1:6" ht="15" hidden="1">
      <c r="A80" s="84" t="s">
        <v>153</v>
      </c>
      <c r="B80" s="85"/>
      <c r="C80" s="17" t="s">
        <v>587</v>
      </c>
      <c r="D80" s="17" t="s">
        <v>587</v>
      </c>
      <c r="E80" s="17" t="s">
        <v>154</v>
      </c>
      <c r="F80" s="18" t="s">
        <v>154</v>
      </c>
    </row>
    <row r="81" spans="1:6" ht="15.75">
      <c r="A81" s="82"/>
      <c r="B81" s="83"/>
      <c r="C81" s="93"/>
      <c r="D81" s="93"/>
      <c r="E81" s="93"/>
      <c r="F81" s="75"/>
    </row>
    <row r="82" spans="1:6" ht="15.75">
      <c r="A82" s="82"/>
      <c r="B82" s="83"/>
      <c r="C82" s="93"/>
      <c r="D82" s="93"/>
      <c r="E82" s="93"/>
      <c r="F82" s="75"/>
    </row>
    <row r="83" spans="1:6" ht="18">
      <c r="A83" s="109" t="s">
        <v>733</v>
      </c>
      <c r="B83" s="105"/>
      <c r="C83" s="93"/>
      <c r="D83" s="93"/>
      <c r="E83" s="93"/>
      <c r="F83" s="75"/>
    </row>
    <row r="84" spans="1:6" ht="9" customHeight="1">
      <c r="A84" s="82"/>
      <c r="B84" s="83"/>
      <c r="C84" s="93"/>
      <c r="D84" s="93"/>
      <c r="E84" s="93"/>
      <c r="F84" s="75"/>
    </row>
    <row r="85" spans="1:6" ht="20.25" customHeight="1">
      <c r="A85" s="84" t="s">
        <v>155</v>
      </c>
      <c r="B85" s="85"/>
      <c r="C85" s="88" t="s">
        <v>586</v>
      </c>
      <c r="D85" s="88" t="s">
        <v>586</v>
      </c>
      <c r="E85" s="88" t="s">
        <v>586</v>
      </c>
      <c r="F85" s="73" t="s">
        <v>586</v>
      </c>
    </row>
    <row r="86" spans="1:6" ht="42.75">
      <c r="A86" s="84" t="s">
        <v>156</v>
      </c>
      <c r="B86" s="85"/>
      <c r="C86" s="13">
        <v>15400</v>
      </c>
      <c r="D86" s="13">
        <v>15400</v>
      </c>
      <c r="E86" s="13">
        <v>15400</v>
      </c>
      <c r="F86" s="14">
        <v>15400</v>
      </c>
    </row>
    <row r="87" spans="1:6" ht="28.5">
      <c r="A87" s="84" t="s">
        <v>202</v>
      </c>
      <c r="B87" s="85"/>
      <c r="C87" s="88" t="s">
        <v>586</v>
      </c>
      <c r="D87" s="88" t="s">
        <v>586</v>
      </c>
      <c r="E87" s="86" t="s">
        <v>587</v>
      </c>
      <c r="F87" s="87" t="s">
        <v>587</v>
      </c>
    </row>
    <row r="88" spans="1:6" ht="42.75">
      <c r="A88" s="111" t="s">
        <v>606</v>
      </c>
      <c r="B88" s="85" t="s">
        <v>838</v>
      </c>
      <c r="C88" s="86" t="s">
        <v>587</v>
      </c>
      <c r="D88" s="86" t="s">
        <v>587</v>
      </c>
      <c r="E88" s="88" t="s">
        <v>586</v>
      </c>
      <c r="F88" s="73" t="s">
        <v>586</v>
      </c>
    </row>
    <row r="89" spans="1:6" ht="14.25">
      <c r="A89" s="112" t="s">
        <v>607</v>
      </c>
      <c r="B89" s="85"/>
      <c r="C89" s="88" t="s">
        <v>586</v>
      </c>
      <c r="D89" s="88" t="s">
        <v>586</v>
      </c>
      <c r="E89" s="88" t="s">
        <v>586</v>
      </c>
      <c r="F89" s="73" t="s">
        <v>586</v>
      </c>
    </row>
    <row r="90" spans="1:6" ht="28.5">
      <c r="A90" s="84" t="s">
        <v>513</v>
      </c>
      <c r="B90" s="85"/>
      <c r="C90" s="88" t="s">
        <v>586</v>
      </c>
      <c r="D90" s="88" t="s">
        <v>586</v>
      </c>
      <c r="E90" s="88" t="s">
        <v>586</v>
      </c>
      <c r="F90" s="73" t="s">
        <v>586</v>
      </c>
    </row>
    <row r="91" spans="1:6" ht="15">
      <c r="A91" s="84" t="s">
        <v>608</v>
      </c>
      <c r="B91" s="85"/>
      <c r="C91" s="17" t="s">
        <v>587</v>
      </c>
      <c r="D91" s="17" t="s">
        <v>587</v>
      </c>
      <c r="E91" s="88" t="s">
        <v>586</v>
      </c>
      <c r="F91" s="73" t="s">
        <v>586</v>
      </c>
    </row>
    <row r="92" spans="1:6" ht="42.75">
      <c r="A92" s="84" t="s">
        <v>668</v>
      </c>
      <c r="B92" s="85"/>
      <c r="C92" s="88" t="s">
        <v>586</v>
      </c>
      <c r="D92" s="88" t="s">
        <v>586</v>
      </c>
      <c r="E92" s="88" t="s">
        <v>586</v>
      </c>
      <c r="F92" s="73" t="s">
        <v>586</v>
      </c>
    </row>
    <row r="93" spans="1:6" ht="28.5">
      <c r="A93" s="84" t="s">
        <v>669</v>
      </c>
      <c r="B93" s="85"/>
      <c r="C93" s="88" t="s">
        <v>586</v>
      </c>
      <c r="D93" s="88" t="s">
        <v>586</v>
      </c>
      <c r="E93" s="88" t="s">
        <v>586</v>
      </c>
      <c r="F93" s="73" t="s">
        <v>586</v>
      </c>
    </row>
    <row r="94" spans="1:6" ht="28.5">
      <c r="A94" s="84" t="s">
        <v>514</v>
      </c>
      <c r="B94" s="85"/>
      <c r="C94" s="86" t="s">
        <v>587</v>
      </c>
      <c r="D94" s="86" t="s">
        <v>587</v>
      </c>
      <c r="E94" s="88" t="s">
        <v>586</v>
      </c>
      <c r="F94" s="73" t="s">
        <v>586</v>
      </c>
    </row>
    <row r="95" spans="1:6" ht="15" customHeight="1">
      <c r="A95" s="84" t="s">
        <v>670</v>
      </c>
      <c r="B95" s="85"/>
      <c r="C95" s="88" t="s">
        <v>586</v>
      </c>
      <c r="D95" s="88" t="s">
        <v>586</v>
      </c>
      <c r="E95" s="88" t="s">
        <v>586</v>
      </c>
      <c r="F95" s="73" t="s">
        <v>586</v>
      </c>
    </row>
    <row r="96" spans="1:6" ht="15" customHeight="1">
      <c r="A96" s="84" t="s">
        <v>671</v>
      </c>
      <c r="B96" s="85"/>
      <c r="C96" s="88" t="s">
        <v>586</v>
      </c>
      <c r="D96" s="88" t="s">
        <v>586</v>
      </c>
      <c r="E96" s="86" t="s">
        <v>587</v>
      </c>
      <c r="F96" s="87" t="s">
        <v>587</v>
      </c>
    </row>
    <row r="97" spans="1:6" ht="15" customHeight="1" thickBot="1">
      <c r="A97" s="99" t="s">
        <v>504</v>
      </c>
      <c r="B97" s="100"/>
      <c r="C97" s="21">
        <v>22000</v>
      </c>
      <c r="D97" s="21">
        <v>22000</v>
      </c>
      <c r="E97" s="101" t="s">
        <v>586</v>
      </c>
      <c r="F97" s="80" t="s">
        <v>586</v>
      </c>
    </row>
  </sheetData>
  <mergeCells count="14">
    <mergeCell ref="F10:F11"/>
    <mergeCell ref="B8:B9"/>
    <mergeCell ref="C8:C9"/>
    <mergeCell ref="E8:E9"/>
    <mergeCell ref="B10:B11"/>
    <mergeCell ref="D10:D11"/>
    <mergeCell ref="A1:F2"/>
    <mergeCell ref="C5:D5"/>
    <mergeCell ref="E5:F5"/>
    <mergeCell ref="B6:B7"/>
    <mergeCell ref="D6:D7"/>
    <mergeCell ref="E6:E7"/>
    <mergeCell ref="F6:F7"/>
    <mergeCell ref="A3:F3"/>
  </mergeCells>
  <printOptions/>
  <pageMargins left="0.45" right="0.47" top="0.66" bottom="0.82" header="0.5" footer="0.5"/>
  <pageSetup horizontalDpi="600" verticalDpi="600" orientation="portrait" paperSize="9" scale="40" r:id="rId1"/>
</worksheet>
</file>

<file path=xl/worksheets/sheet2.xml><?xml version="1.0" encoding="utf-8"?>
<worksheet xmlns="http://schemas.openxmlformats.org/spreadsheetml/2006/main" xmlns:r="http://schemas.openxmlformats.org/officeDocument/2006/relationships">
  <sheetPr codeName="Sheet19"/>
  <dimension ref="A1:I101"/>
  <sheetViews>
    <sheetView view="pageBreakPreview" zoomScale="70" zoomScaleNormal="85" zoomScaleSheetLayoutView="70" workbookViewId="0" topLeftCell="A1">
      <pane xSplit="2" ySplit="4" topLeftCell="C5" activePane="bottomRight" state="frozen"/>
      <selection pane="topLeft" activeCell="A1" sqref="A1"/>
      <selection pane="topRight" activeCell="D1" sqref="D1"/>
      <selection pane="bottomLeft" activeCell="A5" sqref="A5"/>
      <selection pane="bottomRight" activeCell="B3" sqref="B1:B16384"/>
    </sheetView>
  </sheetViews>
  <sheetFormatPr defaultColWidth="8.875" defaultRowHeight="12.75"/>
  <cols>
    <col min="1" max="1" width="75.125" style="311" customWidth="1"/>
    <col min="2" max="2" width="38.25390625" style="311" customWidth="1"/>
    <col min="3" max="7" width="22.875" style="311" customWidth="1"/>
    <col min="8" max="16384" width="8.875" style="311" customWidth="1"/>
  </cols>
  <sheetData>
    <row r="1" spans="1:7" ht="17.25" customHeight="1">
      <c r="A1" s="643" t="s">
        <v>83</v>
      </c>
      <c r="B1" s="643"/>
      <c r="C1" s="643"/>
      <c r="D1" s="643"/>
      <c r="E1" s="643"/>
      <c r="F1" s="643"/>
      <c r="G1" s="643"/>
    </row>
    <row r="2" spans="1:7" s="1" customFormat="1" ht="22.5" customHeight="1" thickBot="1">
      <c r="A2" s="642" t="s">
        <v>87</v>
      </c>
      <c r="B2" s="642"/>
      <c r="C2" s="642"/>
      <c r="D2" s="642"/>
      <c r="E2" s="642"/>
      <c r="F2" s="642"/>
      <c r="G2" s="642"/>
    </row>
    <row r="3" spans="1:9" ht="70.5" customHeight="1">
      <c r="A3" s="632"/>
      <c r="B3" s="163" t="s">
        <v>270</v>
      </c>
      <c r="C3" s="164" t="s">
        <v>1067</v>
      </c>
      <c r="D3" s="164" t="s">
        <v>1067</v>
      </c>
      <c r="E3" s="164" t="s">
        <v>1068</v>
      </c>
      <c r="F3" s="164" t="s">
        <v>1067</v>
      </c>
      <c r="G3" s="164" t="s">
        <v>1068</v>
      </c>
      <c r="I3" s="187"/>
    </row>
    <row r="4" spans="1:7" ht="25.5" customHeight="1" thickBot="1">
      <c r="A4" s="295"/>
      <c r="B4" s="330" t="s">
        <v>234</v>
      </c>
      <c r="C4" s="310" t="s">
        <v>745</v>
      </c>
      <c r="D4" s="638" t="s">
        <v>746</v>
      </c>
      <c r="E4" s="639"/>
      <c r="F4" s="636" t="s">
        <v>747</v>
      </c>
      <c r="G4" s="637"/>
    </row>
    <row r="5" spans="1:7" ht="12.75">
      <c r="A5" s="356" t="s">
        <v>1066</v>
      </c>
      <c r="B5" s="635" t="s">
        <v>238</v>
      </c>
      <c r="C5" s="331" t="s">
        <v>648</v>
      </c>
      <c r="D5" s="331" t="s">
        <v>649</v>
      </c>
      <c r="E5" s="331" t="s">
        <v>651</v>
      </c>
      <c r="F5" s="331" t="s">
        <v>650</v>
      </c>
      <c r="G5" s="332" t="s">
        <v>652</v>
      </c>
    </row>
    <row r="6" spans="1:7" ht="19.5" thickBot="1">
      <c r="A6" s="357" t="s">
        <v>518</v>
      </c>
      <c r="B6" s="648"/>
      <c r="C6" s="501">
        <v>579000</v>
      </c>
      <c r="D6" s="501">
        <f>((572500)+14000)+30000+12000</f>
        <v>628500</v>
      </c>
      <c r="E6" s="501">
        <f>((599500)+14000)+30000+6500</f>
        <v>650000</v>
      </c>
      <c r="F6" s="501">
        <f>((626500)+14000)+30000+12000</f>
        <v>682500</v>
      </c>
      <c r="G6" s="502">
        <f>((654000)+14000)+30000+6500</f>
        <v>704500</v>
      </c>
    </row>
    <row r="7" spans="1:7" s="312" customFormat="1" ht="18">
      <c r="A7" s="53" t="s">
        <v>749</v>
      </c>
      <c r="B7" s="161" t="s">
        <v>235</v>
      </c>
      <c r="C7" s="296"/>
      <c r="D7" s="296"/>
      <c r="E7" s="296"/>
      <c r="F7" s="296"/>
      <c r="G7" s="297"/>
    </row>
    <row r="8" spans="1:7" ht="15">
      <c r="A8" s="298"/>
      <c r="B8" s="299"/>
      <c r="C8" s="300"/>
      <c r="D8" s="300"/>
      <c r="E8" s="300"/>
      <c r="F8" s="300"/>
      <c r="G8" s="301"/>
    </row>
    <row r="9" spans="1:7" s="312" customFormat="1" ht="18">
      <c r="A9" s="302" t="s">
        <v>585</v>
      </c>
      <c r="B9" s="303"/>
      <c r="C9" s="313"/>
      <c r="D9" s="313"/>
      <c r="E9" s="313"/>
      <c r="F9" s="313"/>
      <c r="G9" s="314"/>
    </row>
    <row r="10" spans="1:7" ht="9" customHeight="1">
      <c r="A10" s="304"/>
      <c r="B10" s="305"/>
      <c r="C10" s="315"/>
      <c r="D10" s="315"/>
      <c r="E10" s="315"/>
      <c r="F10" s="315"/>
      <c r="G10" s="316"/>
    </row>
    <row r="11" spans="1:7" ht="28.5" customHeight="1">
      <c r="A11" s="306" t="s">
        <v>643</v>
      </c>
      <c r="B11" s="307"/>
      <c r="C11" s="317" t="s">
        <v>586</v>
      </c>
      <c r="D11" s="317" t="s">
        <v>586</v>
      </c>
      <c r="E11" s="317" t="s">
        <v>586</v>
      </c>
      <c r="F11" s="317" t="s">
        <v>586</v>
      </c>
      <c r="G11" s="318" t="s">
        <v>586</v>
      </c>
    </row>
    <row r="12" spans="1:7" ht="14.25">
      <c r="A12" s="306" t="s">
        <v>642</v>
      </c>
      <c r="B12" s="307"/>
      <c r="C12" s="317" t="s">
        <v>586</v>
      </c>
      <c r="D12" s="317" t="s">
        <v>586</v>
      </c>
      <c r="E12" s="317" t="s">
        <v>586</v>
      </c>
      <c r="F12" s="317" t="s">
        <v>586</v>
      </c>
      <c r="G12" s="318" t="s">
        <v>586</v>
      </c>
    </row>
    <row r="13" spans="1:7" ht="14.25">
      <c r="A13" s="306" t="s">
        <v>641</v>
      </c>
      <c r="B13" s="307"/>
      <c r="C13" s="317" t="s">
        <v>586</v>
      </c>
      <c r="D13" s="317" t="s">
        <v>586</v>
      </c>
      <c r="E13" s="317" t="s">
        <v>586</v>
      </c>
      <c r="F13" s="317" t="s">
        <v>586</v>
      </c>
      <c r="G13" s="318" t="s">
        <v>586</v>
      </c>
    </row>
    <row r="14" spans="1:7" ht="14.25">
      <c r="A14" s="306" t="s">
        <v>1075</v>
      </c>
      <c r="B14" s="307"/>
      <c r="C14" s="317" t="s">
        <v>586</v>
      </c>
      <c r="D14" s="317" t="s">
        <v>586</v>
      </c>
      <c r="E14" s="317" t="s">
        <v>586</v>
      </c>
      <c r="F14" s="317" t="s">
        <v>586</v>
      </c>
      <c r="G14" s="318" t="s">
        <v>586</v>
      </c>
    </row>
    <row r="15" spans="1:7" ht="15">
      <c r="A15" s="304"/>
      <c r="B15" s="305"/>
      <c r="C15" s="319"/>
      <c r="D15" s="319"/>
      <c r="E15" s="319"/>
      <c r="F15" s="319"/>
      <c r="G15" s="320"/>
    </row>
    <row r="16" spans="1:7" ht="15">
      <c r="A16" s="304"/>
      <c r="B16" s="305"/>
      <c r="C16" s="319"/>
      <c r="D16" s="319"/>
      <c r="E16" s="319"/>
      <c r="F16" s="319"/>
      <c r="G16" s="320"/>
    </row>
    <row r="17" spans="1:7" s="312" customFormat="1" ht="18">
      <c r="A17" s="302" t="s">
        <v>465</v>
      </c>
      <c r="B17" s="303"/>
      <c r="C17" s="321"/>
      <c r="D17" s="321"/>
      <c r="E17" s="321"/>
      <c r="F17" s="321"/>
      <c r="G17" s="322"/>
    </row>
    <row r="18" spans="1:7" ht="9.75" customHeight="1">
      <c r="A18" s="304"/>
      <c r="B18" s="305"/>
      <c r="C18" s="319"/>
      <c r="D18" s="319"/>
      <c r="E18" s="319"/>
      <c r="F18" s="319"/>
      <c r="G18" s="320"/>
    </row>
    <row r="19" spans="1:7" ht="14.25">
      <c r="A19" s="306" t="s">
        <v>688</v>
      </c>
      <c r="B19" s="307"/>
      <c r="C19" s="317" t="s">
        <v>586</v>
      </c>
      <c r="D19" s="317" t="s">
        <v>586</v>
      </c>
      <c r="E19" s="317" t="s">
        <v>586</v>
      </c>
      <c r="F19" s="317" t="s">
        <v>586</v>
      </c>
      <c r="G19" s="318" t="s">
        <v>586</v>
      </c>
    </row>
    <row r="20" spans="1:7" ht="14.25">
      <c r="A20" s="306" t="s">
        <v>689</v>
      </c>
      <c r="B20" s="307"/>
      <c r="C20" s="317" t="s">
        <v>586</v>
      </c>
      <c r="D20" s="317" t="s">
        <v>586</v>
      </c>
      <c r="E20" s="317" t="s">
        <v>586</v>
      </c>
      <c r="F20" s="317" t="s">
        <v>586</v>
      </c>
      <c r="G20" s="318" t="s">
        <v>586</v>
      </c>
    </row>
    <row r="21" spans="1:7" ht="14.25">
      <c r="A21" s="306" t="s">
        <v>690</v>
      </c>
      <c r="B21" s="307"/>
      <c r="C21" s="317" t="s">
        <v>586</v>
      </c>
      <c r="D21" s="317" t="s">
        <v>586</v>
      </c>
      <c r="E21" s="317" t="s">
        <v>586</v>
      </c>
      <c r="F21" s="317" t="s">
        <v>586</v>
      </c>
      <c r="G21" s="318" t="s">
        <v>586</v>
      </c>
    </row>
    <row r="22" spans="1:7" ht="28.5">
      <c r="A22" s="306" t="s">
        <v>661</v>
      </c>
      <c r="B22" s="307"/>
      <c r="C22" s="317" t="s">
        <v>586</v>
      </c>
      <c r="D22" s="317" t="s">
        <v>586</v>
      </c>
      <c r="E22" s="317" t="s">
        <v>586</v>
      </c>
      <c r="F22" s="317" t="s">
        <v>586</v>
      </c>
      <c r="G22" s="318" t="s">
        <v>586</v>
      </c>
    </row>
    <row r="23" spans="1:7" ht="18" customHeight="1">
      <c r="A23" s="306" t="s">
        <v>1070</v>
      </c>
      <c r="B23" s="307"/>
      <c r="C23" s="317" t="s">
        <v>586</v>
      </c>
      <c r="D23" s="317" t="s">
        <v>586</v>
      </c>
      <c r="E23" s="317" t="s">
        <v>586</v>
      </c>
      <c r="F23" s="317" t="s">
        <v>586</v>
      </c>
      <c r="G23" s="318" t="s">
        <v>586</v>
      </c>
    </row>
    <row r="24" spans="1:7" ht="14.25">
      <c r="A24" s="306" t="s">
        <v>1071</v>
      </c>
      <c r="B24" s="307"/>
      <c r="C24" s="317" t="s">
        <v>586</v>
      </c>
      <c r="D24" s="317" t="s">
        <v>586</v>
      </c>
      <c r="E24" s="317" t="s">
        <v>586</v>
      </c>
      <c r="F24" s="317" t="s">
        <v>586</v>
      </c>
      <c r="G24" s="318" t="s">
        <v>586</v>
      </c>
    </row>
    <row r="25" spans="1:7" ht="42.75">
      <c r="A25" s="306" t="s">
        <v>984</v>
      </c>
      <c r="B25" s="307"/>
      <c r="C25" s="317" t="s">
        <v>586</v>
      </c>
      <c r="D25" s="317" t="s">
        <v>586</v>
      </c>
      <c r="E25" s="317" t="s">
        <v>586</v>
      </c>
      <c r="F25" s="317" t="s">
        <v>586</v>
      </c>
      <c r="G25" s="318" t="s">
        <v>586</v>
      </c>
    </row>
    <row r="26" spans="1:7" ht="14.25">
      <c r="A26" s="306" t="s">
        <v>1073</v>
      </c>
      <c r="B26" s="307"/>
      <c r="C26" s="317" t="s">
        <v>586</v>
      </c>
      <c r="D26" s="317" t="s">
        <v>586</v>
      </c>
      <c r="E26" s="317" t="s">
        <v>586</v>
      </c>
      <c r="F26" s="317" t="s">
        <v>586</v>
      </c>
      <c r="G26" s="318" t="s">
        <v>586</v>
      </c>
    </row>
    <row r="27" spans="1:7" ht="28.5">
      <c r="A27" s="306" t="s">
        <v>1074</v>
      </c>
      <c r="B27" s="307"/>
      <c r="C27" s="317" t="s">
        <v>586</v>
      </c>
      <c r="D27" s="317" t="s">
        <v>586</v>
      </c>
      <c r="E27" s="317" t="s">
        <v>586</v>
      </c>
      <c r="F27" s="317" t="s">
        <v>586</v>
      </c>
      <c r="G27" s="318" t="s">
        <v>586</v>
      </c>
    </row>
    <row r="28" spans="1:7" ht="28.5">
      <c r="A28" s="306" t="s">
        <v>1072</v>
      </c>
      <c r="B28" s="307"/>
      <c r="C28" s="317" t="s">
        <v>586</v>
      </c>
      <c r="D28" s="317" t="s">
        <v>586</v>
      </c>
      <c r="E28" s="317" t="s">
        <v>586</v>
      </c>
      <c r="F28" s="317" t="s">
        <v>586</v>
      </c>
      <c r="G28" s="318" t="s">
        <v>586</v>
      </c>
    </row>
    <row r="29" spans="1:7" ht="14.25">
      <c r="A29" s="306" t="s">
        <v>986</v>
      </c>
      <c r="B29" s="307"/>
      <c r="C29" s="317" t="s">
        <v>586</v>
      </c>
      <c r="D29" s="317" t="s">
        <v>586</v>
      </c>
      <c r="E29" s="317" t="s">
        <v>586</v>
      </c>
      <c r="F29" s="317" t="s">
        <v>586</v>
      </c>
      <c r="G29" s="318" t="s">
        <v>586</v>
      </c>
    </row>
    <row r="30" spans="1:7" ht="14.25">
      <c r="A30" s="142" t="s">
        <v>987</v>
      </c>
      <c r="B30" s="143"/>
      <c r="C30" s="317" t="s">
        <v>586</v>
      </c>
      <c r="D30" s="317" t="s">
        <v>586</v>
      </c>
      <c r="E30" s="317" t="s">
        <v>586</v>
      </c>
      <c r="F30" s="317" t="s">
        <v>586</v>
      </c>
      <c r="G30" s="318" t="s">
        <v>586</v>
      </c>
    </row>
    <row r="31" spans="1:7" ht="14.25">
      <c r="A31" s="306" t="s">
        <v>693</v>
      </c>
      <c r="B31" s="307"/>
      <c r="C31" s="317" t="s">
        <v>586</v>
      </c>
      <c r="D31" s="317" t="s">
        <v>586</v>
      </c>
      <c r="E31" s="317" t="s">
        <v>586</v>
      </c>
      <c r="F31" s="317" t="s">
        <v>586</v>
      </c>
      <c r="G31" s="318" t="s">
        <v>586</v>
      </c>
    </row>
    <row r="32" spans="1:7" ht="14.25">
      <c r="A32" s="306" t="s">
        <v>1069</v>
      </c>
      <c r="B32" s="307"/>
      <c r="C32" s="317" t="s">
        <v>586</v>
      </c>
      <c r="D32" s="317" t="s">
        <v>586</v>
      </c>
      <c r="E32" s="317" t="s">
        <v>586</v>
      </c>
      <c r="F32" s="317" t="s">
        <v>586</v>
      </c>
      <c r="G32" s="318" t="s">
        <v>586</v>
      </c>
    </row>
    <row r="33" spans="1:7" ht="18.75">
      <c r="A33" s="306" t="s">
        <v>185</v>
      </c>
      <c r="B33" s="307"/>
      <c r="C33" s="323" t="s">
        <v>587</v>
      </c>
      <c r="D33" s="317" t="s">
        <v>586</v>
      </c>
      <c r="E33" s="317" t="s">
        <v>586</v>
      </c>
      <c r="F33" s="317" t="s">
        <v>586</v>
      </c>
      <c r="G33" s="318" t="s">
        <v>586</v>
      </c>
    </row>
    <row r="34" spans="1:7" ht="18.75">
      <c r="A34" s="306" t="s">
        <v>184</v>
      </c>
      <c r="B34" s="307"/>
      <c r="C34" s="323" t="s">
        <v>587</v>
      </c>
      <c r="D34" s="317" t="s">
        <v>586</v>
      </c>
      <c r="E34" s="317" t="s">
        <v>586</v>
      </c>
      <c r="F34" s="317" t="s">
        <v>586</v>
      </c>
      <c r="G34" s="318" t="s">
        <v>586</v>
      </c>
    </row>
    <row r="35" spans="1:7" ht="15" customHeight="1">
      <c r="A35" s="306" t="s">
        <v>183</v>
      </c>
      <c r="B35" s="307"/>
      <c r="C35" s="323" t="s">
        <v>587</v>
      </c>
      <c r="D35" s="317" t="s">
        <v>586</v>
      </c>
      <c r="E35" s="317" t="s">
        <v>586</v>
      </c>
      <c r="F35" s="317" t="s">
        <v>586</v>
      </c>
      <c r="G35" s="318" t="s">
        <v>586</v>
      </c>
    </row>
    <row r="36" spans="1:7" ht="18.75">
      <c r="A36" s="306" t="s">
        <v>320</v>
      </c>
      <c r="B36" s="307"/>
      <c r="C36" s="323" t="s">
        <v>587</v>
      </c>
      <c r="D36" s="308">
        <v>17000</v>
      </c>
      <c r="E36" s="308">
        <v>17000</v>
      </c>
      <c r="F36" s="308">
        <v>17000</v>
      </c>
      <c r="G36" s="309">
        <v>17000</v>
      </c>
    </row>
    <row r="37" spans="1:7" ht="18.75">
      <c r="A37" s="304"/>
      <c r="B37" s="305"/>
      <c r="C37" s="323"/>
      <c r="D37" s="319"/>
      <c r="E37" s="319"/>
      <c r="F37" s="319"/>
      <c r="G37" s="320"/>
    </row>
    <row r="38" spans="1:7" ht="15">
      <c r="A38" s="304"/>
      <c r="B38" s="305"/>
      <c r="C38" s="319"/>
      <c r="D38" s="319"/>
      <c r="E38" s="319"/>
      <c r="F38" s="319"/>
      <c r="G38" s="320"/>
    </row>
    <row r="39" spans="1:7" s="312" customFormat="1" ht="18">
      <c r="A39" s="302" t="s">
        <v>424</v>
      </c>
      <c r="B39" s="303"/>
      <c r="C39" s="321"/>
      <c r="D39" s="321"/>
      <c r="E39" s="321"/>
      <c r="F39" s="321"/>
      <c r="G39" s="322"/>
    </row>
    <row r="40" spans="1:7" ht="8.25" customHeight="1">
      <c r="A40" s="304"/>
      <c r="B40" s="305"/>
      <c r="C40" s="319"/>
      <c r="D40" s="319"/>
      <c r="E40" s="319"/>
      <c r="F40" s="319"/>
      <c r="G40" s="320"/>
    </row>
    <row r="41" spans="1:7" s="324" customFormat="1" ht="14.25">
      <c r="A41" s="306" t="s">
        <v>1091</v>
      </c>
      <c r="B41" s="307"/>
      <c r="C41" s="317" t="s">
        <v>586</v>
      </c>
      <c r="D41" s="317" t="s">
        <v>586</v>
      </c>
      <c r="E41" s="317" t="s">
        <v>586</v>
      </c>
      <c r="F41" s="317" t="s">
        <v>586</v>
      </c>
      <c r="G41" s="318" t="s">
        <v>586</v>
      </c>
    </row>
    <row r="42" spans="1:7" s="324" customFormat="1" ht="14.25">
      <c r="A42" s="306" t="s">
        <v>34</v>
      </c>
      <c r="B42" s="307"/>
      <c r="C42" s="317" t="s">
        <v>586</v>
      </c>
      <c r="D42" s="317" t="s">
        <v>586</v>
      </c>
      <c r="E42" s="317" t="s">
        <v>586</v>
      </c>
      <c r="F42" s="317" t="s">
        <v>586</v>
      </c>
      <c r="G42" s="318" t="s">
        <v>586</v>
      </c>
    </row>
    <row r="43" spans="1:7" ht="19.5" customHeight="1">
      <c r="A43" s="306" t="s">
        <v>312</v>
      </c>
      <c r="B43" s="307"/>
      <c r="C43" s="323" t="s">
        <v>587</v>
      </c>
      <c r="D43" s="323" t="s">
        <v>587</v>
      </c>
      <c r="E43" s="323" t="s">
        <v>587</v>
      </c>
      <c r="F43" s="317" t="s">
        <v>586</v>
      </c>
      <c r="G43" s="318" t="s">
        <v>586</v>
      </c>
    </row>
    <row r="44" spans="1:7" s="324" customFormat="1" ht="42.75">
      <c r="A44" s="306" t="s">
        <v>1088</v>
      </c>
      <c r="B44" s="307"/>
      <c r="C44" s="323" t="s">
        <v>587</v>
      </c>
      <c r="D44" s="308">
        <v>7000</v>
      </c>
      <c r="E44" s="308">
        <v>7000</v>
      </c>
      <c r="F44" s="317" t="s">
        <v>586</v>
      </c>
      <c r="G44" s="318" t="s">
        <v>586</v>
      </c>
    </row>
    <row r="45" spans="1:7" ht="28.5">
      <c r="A45" s="306" t="s">
        <v>1087</v>
      </c>
      <c r="B45" s="307"/>
      <c r="C45" s="323" t="s">
        <v>587</v>
      </c>
      <c r="D45" s="308">
        <v>3000</v>
      </c>
      <c r="E45" s="308">
        <v>3000</v>
      </c>
      <c r="F45" s="308">
        <v>3000</v>
      </c>
      <c r="G45" s="309">
        <v>3000</v>
      </c>
    </row>
    <row r="46" spans="1:7" ht="18.75">
      <c r="A46" s="306" t="s">
        <v>644</v>
      </c>
      <c r="B46" s="307"/>
      <c r="C46" s="323" t="s">
        <v>587</v>
      </c>
      <c r="D46" s="308">
        <v>47000</v>
      </c>
      <c r="E46" s="308">
        <v>47000</v>
      </c>
      <c r="F46" s="308">
        <v>47000</v>
      </c>
      <c r="G46" s="309">
        <v>47000</v>
      </c>
    </row>
    <row r="47" spans="1:7" ht="15">
      <c r="A47" s="304"/>
      <c r="B47" s="305"/>
      <c r="C47" s="319"/>
      <c r="D47" s="319"/>
      <c r="E47" s="319"/>
      <c r="F47" s="319"/>
      <c r="G47" s="320"/>
    </row>
    <row r="48" spans="1:7" s="312" customFormat="1" ht="18">
      <c r="A48" s="302" t="s">
        <v>180</v>
      </c>
      <c r="B48" s="303"/>
      <c r="C48" s="321"/>
      <c r="D48" s="321"/>
      <c r="E48" s="321"/>
      <c r="F48" s="321"/>
      <c r="G48" s="322"/>
    </row>
    <row r="49" spans="1:7" ht="8.25" customHeight="1">
      <c r="A49" s="304"/>
      <c r="B49" s="305"/>
      <c r="C49" s="319"/>
      <c r="D49" s="319"/>
      <c r="E49" s="319"/>
      <c r="F49" s="319"/>
      <c r="G49" s="320"/>
    </row>
    <row r="50" spans="1:7" ht="14.25">
      <c r="A50" s="306" t="s">
        <v>882</v>
      </c>
      <c r="B50" s="307"/>
      <c r="C50" s="317" t="s">
        <v>586</v>
      </c>
      <c r="D50" s="317" t="s">
        <v>586</v>
      </c>
      <c r="E50" s="317" t="s">
        <v>586</v>
      </c>
      <c r="F50" s="317" t="s">
        <v>586</v>
      </c>
      <c r="G50" s="318" t="s">
        <v>586</v>
      </c>
    </row>
    <row r="51" spans="1:7" ht="28.5">
      <c r="A51" s="306" t="s">
        <v>1078</v>
      </c>
      <c r="B51" s="307"/>
      <c r="C51" s="317" t="s">
        <v>586</v>
      </c>
      <c r="D51" s="317" t="s">
        <v>586</v>
      </c>
      <c r="E51" s="317" t="s">
        <v>586</v>
      </c>
      <c r="F51" s="317" t="s">
        <v>586</v>
      </c>
      <c r="G51" s="318" t="s">
        <v>586</v>
      </c>
    </row>
    <row r="52" spans="1:7" ht="14.25">
      <c r="A52" s="306" t="s">
        <v>1079</v>
      </c>
      <c r="B52" s="307"/>
      <c r="C52" s="317" t="s">
        <v>586</v>
      </c>
      <c r="D52" s="317" t="s">
        <v>586</v>
      </c>
      <c r="E52" s="317" t="s">
        <v>586</v>
      </c>
      <c r="F52" s="317" t="s">
        <v>586</v>
      </c>
      <c r="G52" s="318" t="s">
        <v>586</v>
      </c>
    </row>
    <row r="53" spans="1:7" ht="14.25">
      <c r="A53" s="306" t="s">
        <v>1076</v>
      </c>
      <c r="B53" s="307"/>
      <c r="C53" s="317" t="s">
        <v>586</v>
      </c>
      <c r="D53" s="317" t="s">
        <v>586</v>
      </c>
      <c r="E53" s="317" t="s">
        <v>586</v>
      </c>
      <c r="F53" s="317" t="s">
        <v>586</v>
      </c>
      <c r="G53" s="318" t="s">
        <v>586</v>
      </c>
    </row>
    <row r="54" spans="1:7" ht="14.25">
      <c r="A54" s="306" t="s">
        <v>1077</v>
      </c>
      <c r="B54" s="307"/>
      <c r="C54" s="317" t="s">
        <v>586</v>
      </c>
      <c r="D54" s="317" t="s">
        <v>586</v>
      </c>
      <c r="E54" s="317" t="s">
        <v>586</v>
      </c>
      <c r="F54" s="317" t="s">
        <v>586</v>
      </c>
      <c r="G54" s="318" t="s">
        <v>586</v>
      </c>
    </row>
    <row r="55" spans="1:7" ht="18.75">
      <c r="A55" s="306" t="s">
        <v>589</v>
      </c>
      <c r="B55" s="307"/>
      <c r="C55" s="323" t="s">
        <v>587</v>
      </c>
      <c r="D55" s="323" t="s">
        <v>587</v>
      </c>
      <c r="E55" s="323" t="s">
        <v>587</v>
      </c>
      <c r="F55" s="317" t="s">
        <v>586</v>
      </c>
      <c r="G55" s="318" t="s">
        <v>586</v>
      </c>
    </row>
    <row r="56" spans="1:7" ht="28.5">
      <c r="A56" s="306" t="s">
        <v>1039</v>
      </c>
      <c r="B56" s="307"/>
      <c r="C56" s="323" t="s">
        <v>587</v>
      </c>
      <c r="D56" s="323" t="s">
        <v>587</v>
      </c>
      <c r="E56" s="323" t="s">
        <v>587</v>
      </c>
      <c r="F56" s="317" t="s">
        <v>586</v>
      </c>
      <c r="G56" s="318" t="s">
        <v>586</v>
      </c>
    </row>
    <row r="57" spans="1:7" ht="18.75">
      <c r="A57" s="306" t="s">
        <v>313</v>
      </c>
      <c r="B57" s="307"/>
      <c r="C57" s="323" t="s">
        <v>587</v>
      </c>
      <c r="D57" s="323" t="s">
        <v>587</v>
      </c>
      <c r="E57" s="323" t="s">
        <v>587</v>
      </c>
      <c r="F57" s="317" t="s">
        <v>586</v>
      </c>
      <c r="G57" s="318" t="s">
        <v>586</v>
      </c>
    </row>
    <row r="58" spans="1:7" ht="18.75">
      <c r="A58" s="306" t="s">
        <v>315</v>
      </c>
      <c r="B58" s="307"/>
      <c r="C58" s="323" t="s">
        <v>587</v>
      </c>
      <c r="D58" s="323" t="s">
        <v>587</v>
      </c>
      <c r="E58" s="323" t="s">
        <v>587</v>
      </c>
      <c r="F58" s="317" t="s">
        <v>586</v>
      </c>
      <c r="G58" s="318" t="s">
        <v>586</v>
      </c>
    </row>
    <row r="59" spans="1:7" ht="18.75">
      <c r="A59" s="306" t="s">
        <v>314</v>
      </c>
      <c r="B59" s="307"/>
      <c r="C59" s="323" t="s">
        <v>587</v>
      </c>
      <c r="D59" s="323" t="s">
        <v>587</v>
      </c>
      <c r="E59" s="323" t="s">
        <v>587</v>
      </c>
      <c r="F59" s="317" t="s">
        <v>586</v>
      </c>
      <c r="G59" s="318" t="s">
        <v>586</v>
      </c>
    </row>
    <row r="60" spans="1:7" ht="18.75">
      <c r="A60" s="306" t="s">
        <v>316</v>
      </c>
      <c r="B60" s="307"/>
      <c r="C60" s="323" t="s">
        <v>587</v>
      </c>
      <c r="D60" s="323" t="s">
        <v>587</v>
      </c>
      <c r="E60" s="323" t="s">
        <v>587</v>
      </c>
      <c r="F60" s="317" t="s">
        <v>586</v>
      </c>
      <c r="G60" s="318" t="s">
        <v>586</v>
      </c>
    </row>
    <row r="61" spans="1:7" ht="18.75">
      <c r="A61" s="306" t="s">
        <v>191</v>
      </c>
      <c r="B61" s="307"/>
      <c r="C61" s="323" t="s">
        <v>587</v>
      </c>
      <c r="D61" s="323" t="s">
        <v>587</v>
      </c>
      <c r="E61" s="323" t="s">
        <v>587</v>
      </c>
      <c r="F61" s="317" t="s">
        <v>586</v>
      </c>
      <c r="G61" s="318" t="s">
        <v>586</v>
      </c>
    </row>
    <row r="62" spans="1:7" ht="18.75">
      <c r="A62" s="306" t="s">
        <v>162</v>
      </c>
      <c r="B62" s="307"/>
      <c r="C62" s="323" t="s">
        <v>587</v>
      </c>
      <c r="D62" s="308">
        <v>8000</v>
      </c>
      <c r="E62" s="308">
        <v>8000</v>
      </c>
      <c r="F62" s="317" t="s">
        <v>586</v>
      </c>
      <c r="G62" s="318" t="s">
        <v>586</v>
      </c>
    </row>
    <row r="63" spans="1:7" ht="18.75">
      <c r="A63" s="306" t="s">
        <v>317</v>
      </c>
      <c r="B63" s="307"/>
      <c r="C63" s="323" t="s">
        <v>587</v>
      </c>
      <c r="D63" s="308">
        <v>6000</v>
      </c>
      <c r="E63" s="308">
        <v>6000</v>
      </c>
      <c r="F63" s="308">
        <v>6000</v>
      </c>
      <c r="G63" s="309">
        <v>6000</v>
      </c>
    </row>
    <row r="64" spans="1:7" ht="19.5" customHeight="1">
      <c r="A64" s="306"/>
      <c r="B64" s="307"/>
      <c r="C64" s="326"/>
      <c r="D64" s="326"/>
      <c r="E64" s="326"/>
      <c r="F64" s="326"/>
      <c r="G64" s="327"/>
    </row>
    <row r="65" spans="1:7" ht="15" customHeight="1">
      <c r="A65" s="306"/>
      <c r="B65" s="307"/>
      <c r="C65" s="326"/>
      <c r="D65" s="326"/>
      <c r="E65" s="326"/>
      <c r="F65" s="326"/>
      <c r="G65" s="327"/>
    </row>
    <row r="66" spans="1:7" ht="18">
      <c r="A66" s="302" t="s">
        <v>181</v>
      </c>
      <c r="B66" s="303"/>
      <c r="C66" s="326"/>
      <c r="D66" s="326"/>
      <c r="E66" s="326"/>
      <c r="F66" s="326"/>
      <c r="G66" s="327"/>
    </row>
    <row r="67" spans="1:7" ht="9" customHeight="1">
      <c r="A67" s="304"/>
      <c r="B67" s="305"/>
      <c r="C67" s="319"/>
      <c r="D67" s="319"/>
      <c r="E67" s="319"/>
      <c r="F67" s="319"/>
      <c r="G67" s="320"/>
    </row>
    <row r="68" spans="1:7" ht="15" customHeight="1">
      <c r="A68" s="306" t="s">
        <v>1092</v>
      </c>
      <c r="B68" s="307"/>
      <c r="C68" s="317" t="s">
        <v>586</v>
      </c>
      <c r="D68" s="317" t="s">
        <v>586</v>
      </c>
      <c r="E68" s="317" t="s">
        <v>586</v>
      </c>
      <c r="F68" s="317" t="s">
        <v>586</v>
      </c>
      <c r="G68" s="318" t="s">
        <v>586</v>
      </c>
    </row>
    <row r="69" spans="1:7" ht="28.5">
      <c r="A69" s="306" t="s">
        <v>1093</v>
      </c>
      <c r="B69" s="307"/>
      <c r="C69" s="317" t="s">
        <v>586</v>
      </c>
      <c r="D69" s="317" t="s">
        <v>586</v>
      </c>
      <c r="E69" s="317" t="s">
        <v>586</v>
      </c>
      <c r="F69" s="317" t="s">
        <v>586</v>
      </c>
      <c r="G69" s="318" t="s">
        <v>586</v>
      </c>
    </row>
    <row r="70" spans="1:7" ht="14.25">
      <c r="A70" s="306" t="s">
        <v>189</v>
      </c>
      <c r="B70" s="307"/>
      <c r="C70" s="317" t="s">
        <v>586</v>
      </c>
      <c r="D70" s="317" t="s">
        <v>586</v>
      </c>
      <c r="E70" s="317" t="s">
        <v>586</v>
      </c>
      <c r="F70" s="317" t="s">
        <v>586</v>
      </c>
      <c r="G70" s="318" t="s">
        <v>586</v>
      </c>
    </row>
    <row r="71" spans="1:7" ht="12.75" customHeight="1">
      <c r="A71" s="306" t="s">
        <v>443</v>
      </c>
      <c r="B71" s="307"/>
      <c r="C71" s="317" t="s">
        <v>586</v>
      </c>
      <c r="D71" s="317" t="s">
        <v>586</v>
      </c>
      <c r="E71" s="317" t="s">
        <v>586</v>
      </c>
      <c r="F71" s="317" t="s">
        <v>586</v>
      </c>
      <c r="G71" s="318" t="s">
        <v>586</v>
      </c>
    </row>
    <row r="72" spans="1:7" ht="12.75" customHeight="1">
      <c r="A72" s="306" t="s">
        <v>1094</v>
      </c>
      <c r="B72" s="307"/>
      <c r="C72" s="317" t="s">
        <v>586</v>
      </c>
      <c r="D72" s="317" t="s">
        <v>586</v>
      </c>
      <c r="E72" s="317" t="s">
        <v>586</v>
      </c>
      <c r="F72" s="317" t="s">
        <v>586</v>
      </c>
      <c r="G72" s="318" t="s">
        <v>586</v>
      </c>
    </row>
    <row r="73" spans="1:7" ht="15" customHeight="1">
      <c r="A73" s="306" t="s">
        <v>390</v>
      </c>
      <c r="B73" s="307"/>
      <c r="C73" s="317" t="s">
        <v>586</v>
      </c>
      <c r="D73" s="317" t="s">
        <v>586</v>
      </c>
      <c r="E73" s="317" t="s">
        <v>586</v>
      </c>
      <c r="F73" s="317" t="s">
        <v>586</v>
      </c>
      <c r="G73" s="318" t="s">
        <v>586</v>
      </c>
    </row>
    <row r="74" spans="1:7" ht="15" customHeight="1">
      <c r="A74" s="306" t="s">
        <v>701</v>
      </c>
      <c r="B74" s="307"/>
      <c r="C74" s="317" t="s">
        <v>586</v>
      </c>
      <c r="D74" s="317" t="s">
        <v>586</v>
      </c>
      <c r="E74" s="317" t="s">
        <v>586</v>
      </c>
      <c r="F74" s="317" t="s">
        <v>586</v>
      </c>
      <c r="G74" s="318" t="s">
        <v>586</v>
      </c>
    </row>
    <row r="75" spans="1:7" ht="15" customHeight="1">
      <c r="A75" s="306" t="s">
        <v>179</v>
      </c>
      <c r="B75" s="307"/>
      <c r="C75" s="323" t="s">
        <v>587</v>
      </c>
      <c r="D75" s="317" t="s">
        <v>586</v>
      </c>
      <c r="E75" s="317" t="s">
        <v>586</v>
      </c>
      <c r="F75" s="317" t="s">
        <v>586</v>
      </c>
      <c r="G75" s="318" t="s">
        <v>586</v>
      </c>
    </row>
    <row r="76" spans="1:7" ht="15" customHeight="1">
      <c r="A76" s="306" t="s">
        <v>182</v>
      </c>
      <c r="B76" s="307"/>
      <c r="C76" s="323" t="s">
        <v>587</v>
      </c>
      <c r="D76" s="317" t="s">
        <v>586</v>
      </c>
      <c r="E76" s="317" t="s">
        <v>586</v>
      </c>
      <c r="F76" s="317" t="s">
        <v>586</v>
      </c>
      <c r="G76" s="318" t="s">
        <v>586</v>
      </c>
    </row>
    <row r="77" spans="1:7" ht="12.75" customHeight="1">
      <c r="A77" s="306" t="s">
        <v>190</v>
      </c>
      <c r="B77" s="307"/>
      <c r="C77" s="323" t="s">
        <v>587</v>
      </c>
      <c r="D77" s="323" t="s">
        <v>587</v>
      </c>
      <c r="E77" s="323" t="s">
        <v>587</v>
      </c>
      <c r="F77" s="317" t="s">
        <v>586</v>
      </c>
      <c r="G77" s="318" t="s">
        <v>586</v>
      </c>
    </row>
    <row r="78" spans="1:7" ht="15" customHeight="1">
      <c r="A78" s="306" t="s">
        <v>487</v>
      </c>
      <c r="B78" s="307"/>
      <c r="C78" s="323" t="s">
        <v>587</v>
      </c>
      <c r="D78" s="323" t="s">
        <v>587</v>
      </c>
      <c r="E78" s="323" t="s">
        <v>587</v>
      </c>
      <c r="F78" s="317" t="s">
        <v>586</v>
      </c>
      <c r="G78" s="318" t="s">
        <v>586</v>
      </c>
    </row>
    <row r="79" spans="1:7" ht="15">
      <c r="A79" s="306" t="s">
        <v>178</v>
      </c>
      <c r="B79" s="307"/>
      <c r="C79" s="308">
        <v>28000</v>
      </c>
      <c r="D79" s="317" t="s">
        <v>586</v>
      </c>
      <c r="E79" s="317" t="s">
        <v>586</v>
      </c>
      <c r="F79" s="317" t="s">
        <v>586</v>
      </c>
      <c r="G79" s="318" t="s">
        <v>586</v>
      </c>
    </row>
    <row r="80" spans="1:7" ht="57">
      <c r="A80" s="306" t="s">
        <v>646</v>
      </c>
      <c r="B80" s="307"/>
      <c r="C80" s="325" t="s">
        <v>587</v>
      </c>
      <c r="D80" s="308">
        <v>22500</v>
      </c>
      <c r="E80" s="308">
        <v>22500</v>
      </c>
      <c r="F80" s="317" t="s">
        <v>586</v>
      </c>
      <c r="G80" s="318" t="s">
        <v>586</v>
      </c>
    </row>
    <row r="81" spans="1:7" ht="28.5">
      <c r="A81" s="306" t="s">
        <v>506</v>
      </c>
      <c r="B81" s="307"/>
      <c r="C81" s="308">
        <v>14000</v>
      </c>
      <c r="D81" s="317" t="s">
        <v>586</v>
      </c>
      <c r="E81" s="317" t="s">
        <v>586</v>
      </c>
      <c r="F81" s="317" t="s">
        <v>586</v>
      </c>
      <c r="G81" s="318" t="s">
        <v>586</v>
      </c>
    </row>
    <row r="82" spans="1:7" ht="18.75">
      <c r="A82" s="306" t="s">
        <v>108</v>
      </c>
      <c r="B82" s="307"/>
      <c r="C82" s="323" t="s">
        <v>587</v>
      </c>
      <c r="D82" s="308">
        <v>8000</v>
      </c>
      <c r="E82" s="308">
        <v>8000</v>
      </c>
      <c r="F82" s="308">
        <v>8000</v>
      </c>
      <c r="G82" s="309">
        <v>8000</v>
      </c>
    </row>
    <row r="83" spans="1:7" ht="71.25">
      <c r="A83" s="306" t="s">
        <v>507</v>
      </c>
      <c r="B83" s="307"/>
      <c r="C83" s="323" t="s">
        <v>587</v>
      </c>
      <c r="D83" s="308">
        <v>20000</v>
      </c>
      <c r="E83" s="308">
        <v>20000</v>
      </c>
      <c r="F83" s="317" t="s">
        <v>586</v>
      </c>
      <c r="G83" s="318" t="s">
        <v>586</v>
      </c>
    </row>
    <row r="84" spans="1:7" ht="15">
      <c r="A84" s="304"/>
      <c r="B84" s="305"/>
      <c r="C84" s="319"/>
      <c r="D84" s="319"/>
      <c r="E84" s="319"/>
      <c r="F84" s="319"/>
      <c r="G84" s="320"/>
    </row>
    <row r="85" spans="1:7" s="312" customFormat="1" ht="18">
      <c r="A85" s="302" t="s">
        <v>733</v>
      </c>
      <c r="B85" s="303"/>
      <c r="C85" s="321"/>
      <c r="D85" s="321"/>
      <c r="E85" s="321"/>
      <c r="F85" s="321"/>
      <c r="G85" s="322"/>
    </row>
    <row r="86" spans="1:7" ht="9" customHeight="1">
      <c r="A86" s="304"/>
      <c r="B86" s="305"/>
      <c r="C86" s="319"/>
      <c r="D86" s="319"/>
      <c r="E86" s="319"/>
      <c r="F86" s="319"/>
      <c r="G86" s="320"/>
    </row>
    <row r="87" spans="1:7" ht="33.75" customHeight="1">
      <c r="A87" s="306" t="s">
        <v>444</v>
      </c>
      <c r="B87" s="307"/>
      <c r="C87" s="317" t="s">
        <v>586</v>
      </c>
      <c r="D87" s="317" t="s">
        <v>586</v>
      </c>
      <c r="E87" s="317" t="s">
        <v>586</v>
      </c>
      <c r="F87" s="317" t="s">
        <v>586</v>
      </c>
      <c r="G87" s="318" t="s">
        <v>586</v>
      </c>
    </row>
    <row r="88" spans="1:8" ht="42.75">
      <c r="A88" s="306" t="s">
        <v>647</v>
      </c>
      <c r="B88" s="307"/>
      <c r="C88" s="308">
        <v>10000</v>
      </c>
      <c r="D88" s="308">
        <v>10000</v>
      </c>
      <c r="E88" s="308">
        <v>10000</v>
      </c>
      <c r="F88" s="308">
        <v>10000</v>
      </c>
      <c r="G88" s="309">
        <v>10000</v>
      </c>
      <c r="H88" s="329"/>
    </row>
    <row r="89" spans="1:7" ht="18.75">
      <c r="A89" s="306" t="s">
        <v>508</v>
      </c>
      <c r="B89" s="307"/>
      <c r="C89" s="317" t="s">
        <v>586</v>
      </c>
      <c r="D89" s="323" t="s">
        <v>587</v>
      </c>
      <c r="E89" s="323" t="s">
        <v>587</v>
      </c>
      <c r="F89" s="323" t="s">
        <v>587</v>
      </c>
      <c r="G89" s="328" t="s">
        <v>587</v>
      </c>
    </row>
    <row r="90" spans="1:7" ht="18.75">
      <c r="A90" s="306" t="s">
        <v>509</v>
      </c>
      <c r="B90" s="307"/>
      <c r="C90" s="323" t="s">
        <v>587</v>
      </c>
      <c r="D90" s="317" t="s">
        <v>586</v>
      </c>
      <c r="E90" s="317" t="s">
        <v>586</v>
      </c>
      <c r="F90" s="317" t="s">
        <v>586</v>
      </c>
      <c r="G90" s="318" t="s">
        <v>586</v>
      </c>
    </row>
    <row r="91" spans="1:7" ht="18.75">
      <c r="A91" s="306" t="s">
        <v>1089</v>
      </c>
      <c r="B91" s="307"/>
      <c r="C91" s="317" t="s">
        <v>586</v>
      </c>
      <c r="D91" s="317" t="s">
        <v>586</v>
      </c>
      <c r="E91" s="317" t="s">
        <v>586</v>
      </c>
      <c r="F91" s="323" t="s">
        <v>587</v>
      </c>
      <c r="G91" s="328" t="s">
        <v>587</v>
      </c>
    </row>
    <row r="92" spans="1:7" ht="28.5">
      <c r="A92" s="306" t="s">
        <v>1090</v>
      </c>
      <c r="B92" s="307"/>
      <c r="C92" s="317" t="s">
        <v>586</v>
      </c>
      <c r="D92" s="317" t="s">
        <v>586</v>
      </c>
      <c r="E92" s="317" t="s">
        <v>586</v>
      </c>
      <c r="F92" s="317" t="s">
        <v>586</v>
      </c>
      <c r="G92" s="318" t="s">
        <v>586</v>
      </c>
    </row>
    <row r="93" spans="1:7" ht="42.75">
      <c r="A93" s="306" t="s">
        <v>645</v>
      </c>
      <c r="B93" s="307"/>
      <c r="C93" s="323" t="s">
        <v>587</v>
      </c>
      <c r="D93" s="323" t="s">
        <v>587</v>
      </c>
      <c r="E93" s="323" t="s">
        <v>587</v>
      </c>
      <c r="F93" s="317" t="s">
        <v>586</v>
      </c>
      <c r="G93" s="318" t="s">
        <v>586</v>
      </c>
    </row>
    <row r="94" spans="1:7" ht="28.5">
      <c r="A94" s="306" t="s">
        <v>1095</v>
      </c>
      <c r="B94" s="307"/>
      <c r="C94" s="317" t="s">
        <v>586</v>
      </c>
      <c r="D94" s="323" t="s">
        <v>587</v>
      </c>
      <c r="E94" s="323" t="s">
        <v>587</v>
      </c>
      <c r="F94" s="323" t="s">
        <v>587</v>
      </c>
      <c r="G94" s="328" t="s">
        <v>587</v>
      </c>
    </row>
    <row r="95" spans="1:7" ht="28.5">
      <c r="A95" s="306" t="s">
        <v>318</v>
      </c>
      <c r="B95" s="307"/>
      <c r="C95" s="323" t="s">
        <v>587</v>
      </c>
      <c r="D95" s="317" t="s">
        <v>586</v>
      </c>
      <c r="E95" s="317" t="s">
        <v>586</v>
      </c>
      <c r="F95" s="317" t="s">
        <v>586</v>
      </c>
      <c r="G95" s="318" t="s">
        <v>586</v>
      </c>
    </row>
    <row r="96" spans="1:7" ht="15" customHeight="1">
      <c r="A96" s="306" t="s">
        <v>319</v>
      </c>
      <c r="B96" s="307"/>
      <c r="C96" s="323" t="s">
        <v>587</v>
      </c>
      <c r="D96" s="308">
        <v>18000</v>
      </c>
      <c r="E96" s="308">
        <v>18000</v>
      </c>
      <c r="F96" s="308">
        <v>18000</v>
      </c>
      <c r="G96" s="309">
        <v>18000</v>
      </c>
    </row>
    <row r="97" spans="1:7" ht="42.75">
      <c r="A97" s="306" t="s">
        <v>442</v>
      </c>
      <c r="B97" s="307"/>
      <c r="C97" s="323" t="s">
        <v>587</v>
      </c>
      <c r="D97" s="323" t="s">
        <v>587</v>
      </c>
      <c r="E97" s="323" t="s">
        <v>587</v>
      </c>
      <c r="F97" s="308">
        <v>25000</v>
      </c>
      <c r="G97" s="309">
        <v>25000</v>
      </c>
    </row>
    <row r="98" spans="1:7" ht="15" customHeight="1">
      <c r="A98" s="306" t="s">
        <v>445</v>
      </c>
      <c r="B98" s="307"/>
      <c r="C98" s="317" t="s">
        <v>586</v>
      </c>
      <c r="D98" s="317" t="s">
        <v>586</v>
      </c>
      <c r="E98" s="317" t="s">
        <v>586</v>
      </c>
      <c r="F98" s="317" t="s">
        <v>586</v>
      </c>
      <c r="G98" s="318" t="s">
        <v>586</v>
      </c>
    </row>
    <row r="99" spans="1:7" ht="18.75">
      <c r="A99" s="306" t="s">
        <v>186</v>
      </c>
      <c r="B99" s="307"/>
      <c r="C99" s="317" t="s">
        <v>586</v>
      </c>
      <c r="D99" s="323" t="s">
        <v>587</v>
      </c>
      <c r="E99" s="323" t="s">
        <v>587</v>
      </c>
      <c r="F99" s="323" t="s">
        <v>587</v>
      </c>
      <c r="G99" s="328" t="s">
        <v>587</v>
      </c>
    </row>
    <row r="100" spans="1:7" ht="18.75">
      <c r="A100" s="306" t="s">
        <v>187</v>
      </c>
      <c r="B100" s="307"/>
      <c r="C100" s="323" t="s">
        <v>587</v>
      </c>
      <c r="D100" s="317" t="s">
        <v>586</v>
      </c>
      <c r="E100" s="317" t="s">
        <v>586</v>
      </c>
      <c r="F100" s="323" t="s">
        <v>587</v>
      </c>
      <c r="G100" s="328" t="s">
        <v>587</v>
      </c>
    </row>
    <row r="101" spans="1:7" ht="19.5" thickBot="1">
      <c r="A101" s="333" t="s">
        <v>188</v>
      </c>
      <c r="B101" s="334"/>
      <c r="C101" s="335" t="s">
        <v>587</v>
      </c>
      <c r="D101" s="335" t="s">
        <v>587</v>
      </c>
      <c r="E101" s="335" t="s">
        <v>587</v>
      </c>
      <c r="F101" s="336" t="s">
        <v>586</v>
      </c>
      <c r="G101" s="337" t="s">
        <v>586</v>
      </c>
    </row>
  </sheetData>
  <mergeCells count="5">
    <mergeCell ref="A1:G1"/>
    <mergeCell ref="B5:B6"/>
    <mergeCell ref="F4:G4"/>
    <mergeCell ref="D4:E4"/>
    <mergeCell ref="A2:G2"/>
  </mergeCells>
  <printOptions/>
  <pageMargins left="0.45" right="0.47" top="0.66" bottom="0.82" header="0.5" footer="0.5"/>
  <pageSetup horizontalDpi="600" verticalDpi="600" orientation="portrait" paperSize="9" scale="35" r:id="rId1"/>
</worksheet>
</file>

<file path=xl/worksheets/sheet20.xml><?xml version="1.0" encoding="utf-8"?>
<worksheet xmlns="http://schemas.openxmlformats.org/spreadsheetml/2006/main" xmlns:r="http://schemas.openxmlformats.org/officeDocument/2006/relationships">
  <sheetPr codeName="Sheet32"/>
  <dimension ref="A1:AZ97"/>
  <sheetViews>
    <sheetView zoomScale="70" zoomScaleNormal="70" zoomScaleSheetLayoutView="85" workbookViewId="0" topLeftCell="A1">
      <selection activeCell="D8" sqref="D8"/>
    </sheetView>
  </sheetViews>
  <sheetFormatPr defaultColWidth="8.875" defaultRowHeight="12.75"/>
  <cols>
    <col min="1" max="1" width="89.75390625" style="469" customWidth="1"/>
    <col min="2" max="2" width="42.625" style="469" customWidth="1"/>
    <col min="3" max="3" width="29.75390625" style="469" customWidth="1"/>
    <col min="4" max="4" width="28.875" style="469" customWidth="1"/>
    <col min="5" max="16384" width="8.875" style="469" customWidth="1"/>
  </cols>
  <sheetData>
    <row r="1" spans="1:4" ht="17.25" customHeight="1">
      <c r="A1" s="745" t="s">
        <v>362</v>
      </c>
      <c r="B1" s="745"/>
      <c r="C1" s="745"/>
      <c r="D1" s="745"/>
    </row>
    <row r="2" spans="1:4" ht="12.75" customHeight="1">
      <c r="A2" s="745"/>
      <c r="B2" s="745"/>
      <c r="C2" s="745"/>
      <c r="D2" s="745"/>
    </row>
    <row r="3" spans="1:12" s="1" customFormat="1" ht="22.5" customHeight="1" thickBot="1">
      <c r="A3" s="642" t="s">
        <v>88</v>
      </c>
      <c r="B3" s="642"/>
      <c r="C3" s="642"/>
      <c r="D3" s="642"/>
      <c r="E3" s="525"/>
      <c r="F3" s="525"/>
      <c r="G3" s="525"/>
      <c r="H3" s="525"/>
      <c r="I3" s="525"/>
      <c r="J3" s="525"/>
      <c r="K3" s="525"/>
      <c r="L3" s="525"/>
    </row>
    <row r="4" spans="1:4" ht="76.5" customHeight="1">
      <c r="A4" s="632"/>
      <c r="B4" s="163" t="s">
        <v>270</v>
      </c>
      <c r="C4" s="164" t="s">
        <v>505</v>
      </c>
      <c r="D4" s="165" t="s">
        <v>505</v>
      </c>
    </row>
    <row r="5" spans="1:4" ht="26.25" customHeight="1">
      <c r="A5" s="470"/>
      <c r="B5" s="167" t="s">
        <v>234</v>
      </c>
      <c r="C5" s="194" t="s">
        <v>1012</v>
      </c>
      <c r="D5" s="116" t="s">
        <v>1013</v>
      </c>
    </row>
    <row r="6" spans="1:4" ht="24" customHeight="1">
      <c r="A6" s="468"/>
      <c r="B6" s="647" t="s">
        <v>238</v>
      </c>
      <c r="C6" s="495"/>
      <c r="D6" s="742" t="s">
        <v>587</v>
      </c>
    </row>
    <row r="7" spans="1:4" ht="20.25" customHeight="1">
      <c r="A7" s="339" t="s">
        <v>1066</v>
      </c>
      <c r="B7" s="648"/>
      <c r="C7" s="368">
        <f>((1141000)+26000)+11000</f>
        <v>1178000</v>
      </c>
      <c r="D7" s="743"/>
    </row>
    <row r="8" spans="1:4" ht="20.25" customHeight="1">
      <c r="A8" s="340" t="s">
        <v>518</v>
      </c>
      <c r="B8" s="647" t="s">
        <v>69</v>
      </c>
      <c r="C8" s="495"/>
      <c r="D8" s="530"/>
    </row>
    <row r="9" spans="2:4" ht="20.25" customHeight="1" thickBot="1">
      <c r="B9" s="648"/>
      <c r="C9" s="368">
        <f>((1181000)+26000)+11000</f>
        <v>1218000</v>
      </c>
      <c r="D9" s="514">
        <f>((1306000)+26000)+11000</f>
        <v>1343000</v>
      </c>
    </row>
    <row r="10" spans="1:4" ht="18">
      <c r="A10" s="53" t="s">
        <v>749</v>
      </c>
      <c r="B10" s="161" t="s">
        <v>235</v>
      </c>
      <c r="C10" s="471"/>
      <c r="D10" s="531"/>
    </row>
    <row r="11" spans="1:4" s="2" customFormat="1" ht="14.25" customHeight="1">
      <c r="A11" s="285"/>
      <c r="B11" s="24"/>
      <c r="C11" s="286"/>
      <c r="D11" s="532"/>
    </row>
    <row r="12" spans="1:4" ht="18">
      <c r="A12" s="472" t="s">
        <v>585</v>
      </c>
      <c r="B12" s="473"/>
      <c r="C12" s="474"/>
      <c r="D12" s="533"/>
    </row>
    <row r="13" spans="1:4" ht="9" customHeight="1">
      <c r="A13" s="475"/>
      <c r="B13" s="476"/>
      <c r="C13" s="474"/>
      <c r="D13" s="533"/>
    </row>
    <row r="14" spans="1:4" ht="15" customHeight="1">
      <c r="A14" s="477" t="s">
        <v>588</v>
      </c>
      <c r="B14" s="478"/>
      <c r="C14" s="479" t="s">
        <v>586</v>
      </c>
      <c r="D14" s="534" t="s">
        <v>586</v>
      </c>
    </row>
    <row r="15" spans="1:4" ht="15" customHeight="1">
      <c r="A15" s="477" t="s">
        <v>944</v>
      </c>
      <c r="B15" s="478"/>
      <c r="C15" s="479" t="s">
        <v>586</v>
      </c>
      <c r="D15" s="534" t="s">
        <v>586</v>
      </c>
    </row>
    <row r="16" spans="1:4" ht="14.25">
      <c r="A16" s="477" t="s">
        <v>829</v>
      </c>
      <c r="B16" s="478"/>
      <c r="C16" s="479" t="s">
        <v>586</v>
      </c>
      <c r="D16" s="534" t="s">
        <v>586</v>
      </c>
    </row>
    <row r="17" spans="1:4" ht="14.25">
      <c r="A17" s="477" t="s">
        <v>945</v>
      </c>
      <c r="B17" s="478"/>
      <c r="C17" s="479" t="s">
        <v>586</v>
      </c>
      <c r="D17" s="534" t="s">
        <v>586</v>
      </c>
    </row>
    <row r="18" spans="1:4" ht="15.75">
      <c r="A18" s="475"/>
      <c r="B18" s="476"/>
      <c r="C18" s="480"/>
      <c r="D18" s="535"/>
    </row>
    <row r="19" spans="1:4" ht="15.75">
      <c r="A19" s="475"/>
      <c r="B19" s="476"/>
      <c r="C19" s="480"/>
      <c r="D19" s="535"/>
    </row>
    <row r="20" spans="1:4" ht="18">
      <c r="A20" s="472" t="s">
        <v>465</v>
      </c>
      <c r="B20" s="473"/>
      <c r="C20" s="480"/>
      <c r="D20" s="535"/>
    </row>
    <row r="21" spans="1:4" ht="9.75" customHeight="1">
      <c r="A21" s="475"/>
      <c r="B21" s="476"/>
      <c r="C21" s="480"/>
      <c r="D21" s="535"/>
    </row>
    <row r="22" spans="1:4" ht="14.25">
      <c r="A22" s="477" t="s">
        <v>511</v>
      </c>
      <c r="B22" s="478"/>
      <c r="C22" s="479" t="s">
        <v>586</v>
      </c>
      <c r="D22" s="534" t="s">
        <v>586</v>
      </c>
    </row>
    <row r="23" spans="1:4" ht="20.25" customHeight="1">
      <c r="A23" s="477" t="s">
        <v>303</v>
      </c>
      <c r="B23" s="478"/>
      <c r="C23" s="479" t="s">
        <v>586</v>
      </c>
      <c r="D23" s="534" t="s">
        <v>586</v>
      </c>
    </row>
    <row r="24" spans="1:4" ht="18" customHeight="1">
      <c r="A24" s="477" t="s">
        <v>990</v>
      </c>
      <c r="B24" s="478"/>
      <c r="C24" s="479" t="s">
        <v>586</v>
      </c>
      <c r="D24" s="534" t="s">
        <v>586</v>
      </c>
    </row>
    <row r="25" spans="1:4" ht="17.25" customHeight="1">
      <c r="A25" s="477" t="s">
        <v>991</v>
      </c>
      <c r="B25" s="478"/>
      <c r="C25" s="479" t="s">
        <v>586</v>
      </c>
      <c r="D25" s="534" t="s">
        <v>586</v>
      </c>
    </row>
    <row r="26" spans="1:4" ht="17.25" customHeight="1">
      <c r="A26" s="477" t="s">
        <v>992</v>
      </c>
      <c r="B26" s="478"/>
      <c r="C26" s="479" t="s">
        <v>586</v>
      </c>
      <c r="D26" s="534" t="s">
        <v>586</v>
      </c>
    </row>
    <row r="27" spans="1:6" s="2" customFormat="1" ht="15" customHeight="1">
      <c r="A27" s="477" t="s">
        <v>142</v>
      </c>
      <c r="B27" s="478"/>
      <c r="C27" s="479" t="s">
        <v>586</v>
      </c>
      <c r="D27" s="534" t="s">
        <v>586</v>
      </c>
      <c r="E27" s="103"/>
      <c r="F27" s="103"/>
    </row>
    <row r="28" spans="1:6" s="2" customFormat="1" ht="15" customHeight="1">
      <c r="A28" s="477" t="s">
        <v>143</v>
      </c>
      <c r="B28" s="478"/>
      <c r="C28" s="479" t="s">
        <v>586</v>
      </c>
      <c r="D28" s="534" t="s">
        <v>586</v>
      </c>
      <c r="E28" s="103"/>
      <c r="F28" s="103"/>
    </row>
    <row r="29" spans="1:4" ht="15.75">
      <c r="A29" s="475"/>
      <c r="B29" s="476"/>
      <c r="C29" s="480"/>
      <c r="D29" s="535"/>
    </row>
    <row r="30" spans="1:4" ht="15.75">
      <c r="A30" s="475"/>
      <c r="B30" s="476"/>
      <c r="C30" s="480"/>
      <c r="D30" s="535"/>
    </row>
    <row r="31" spans="1:4" ht="18">
      <c r="A31" s="472" t="s">
        <v>424</v>
      </c>
      <c r="B31" s="473"/>
      <c r="C31" s="480"/>
      <c r="D31" s="535"/>
    </row>
    <row r="32" spans="1:4" ht="8.25" customHeight="1">
      <c r="A32" s="475"/>
      <c r="B32" s="476"/>
      <c r="C32" s="480"/>
      <c r="D32" s="535"/>
    </row>
    <row r="33" spans="1:4" ht="15" customHeight="1">
      <c r="A33" s="477" t="s">
        <v>425</v>
      </c>
      <c r="B33" s="478"/>
      <c r="C33" s="479" t="s">
        <v>586</v>
      </c>
      <c r="D33" s="534" t="s">
        <v>586</v>
      </c>
    </row>
    <row r="34" spans="1:4" ht="15" customHeight="1">
      <c r="A34" s="477" t="s">
        <v>426</v>
      </c>
      <c r="B34" s="478"/>
      <c r="C34" s="479" t="s">
        <v>586</v>
      </c>
      <c r="D34" s="534" t="s">
        <v>586</v>
      </c>
    </row>
    <row r="35" spans="1:4" ht="14.25">
      <c r="A35" s="477" t="s">
        <v>144</v>
      </c>
      <c r="B35" s="478"/>
      <c r="C35" s="481" t="s">
        <v>587</v>
      </c>
      <c r="D35" s="534" t="s">
        <v>586</v>
      </c>
    </row>
    <row r="36" spans="1:4" s="482" customFormat="1" ht="14.25">
      <c r="A36" s="477" t="s">
        <v>145</v>
      </c>
      <c r="B36" s="478"/>
      <c r="C36" s="479" t="s">
        <v>586</v>
      </c>
      <c r="D36" s="534" t="s">
        <v>586</v>
      </c>
    </row>
    <row r="37" spans="1:4" s="482" customFormat="1" ht="14.25">
      <c r="A37" s="477" t="s">
        <v>1016</v>
      </c>
      <c r="B37" s="478"/>
      <c r="C37" s="479" t="s">
        <v>586</v>
      </c>
      <c r="D37" s="534" t="s">
        <v>586</v>
      </c>
    </row>
    <row r="38" spans="1:4" ht="14.25">
      <c r="A38" s="477" t="s">
        <v>428</v>
      </c>
      <c r="B38" s="478"/>
      <c r="C38" s="479" t="s">
        <v>586</v>
      </c>
      <c r="D38" s="534" t="s">
        <v>586</v>
      </c>
    </row>
    <row r="39" spans="1:4" ht="14.25">
      <c r="A39" s="477" t="s">
        <v>776</v>
      </c>
      <c r="B39" s="478"/>
      <c r="C39" s="479" t="s">
        <v>586</v>
      </c>
      <c r="D39" s="534" t="s">
        <v>586</v>
      </c>
    </row>
    <row r="40" spans="1:4" ht="15.75">
      <c r="A40" s="475"/>
      <c r="B40" s="476"/>
      <c r="C40" s="480"/>
      <c r="D40" s="535"/>
    </row>
    <row r="41" spans="1:4" ht="18">
      <c r="A41" s="472" t="s">
        <v>429</v>
      </c>
      <c r="B41" s="473"/>
      <c r="C41" s="480"/>
      <c r="D41" s="535"/>
    </row>
    <row r="42" spans="1:4" ht="8.25" customHeight="1">
      <c r="A42" s="475"/>
      <c r="B42" s="476"/>
      <c r="C42" s="480"/>
      <c r="D42" s="535"/>
    </row>
    <row r="43" spans="1:4" ht="28.5">
      <c r="A43" s="477" t="s">
        <v>1014</v>
      </c>
      <c r="B43" s="478"/>
      <c r="C43" s="479" t="s">
        <v>586</v>
      </c>
      <c r="D43" s="534" t="s">
        <v>586</v>
      </c>
    </row>
    <row r="44" spans="1:4" ht="28.5">
      <c r="A44" s="477" t="s">
        <v>1017</v>
      </c>
      <c r="B44" s="389" t="s">
        <v>1020</v>
      </c>
      <c r="C44" s="350" t="s">
        <v>587</v>
      </c>
      <c r="D44" s="534" t="s">
        <v>586</v>
      </c>
    </row>
    <row r="45" spans="1:4" ht="18.75" customHeight="1">
      <c r="A45" s="477" t="s">
        <v>146</v>
      </c>
      <c r="B45" s="478"/>
      <c r="C45" s="350" t="s">
        <v>587</v>
      </c>
      <c r="D45" s="534" t="s">
        <v>586</v>
      </c>
    </row>
    <row r="46" spans="1:4" ht="18.75" customHeight="1">
      <c r="A46" s="477" t="s">
        <v>162</v>
      </c>
      <c r="B46" s="478"/>
      <c r="C46" s="479" t="s">
        <v>586</v>
      </c>
      <c r="D46" s="534" t="s">
        <v>586</v>
      </c>
    </row>
    <row r="47" spans="1:4" ht="28.5">
      <c r="A47" s="477" t="s">
        <v>147</v>
      </c>
      <c r="B47" s="478"/>
      <c r="C47" s="479" t="s">
        <v>586</v>
      </c>
      <c r="D47" s="534" t="s">
        <v>586</v>
      </c>
    </row>
    <row r="48" spans="1:4" ht="28.5">
      <c r="A48" s="477" t="s">
        <v>148</v>
      </c>
      <c r="B48" s="478"/>
      <c r="C48" s="479" t="s">
        <v>586</v>
      </c>
      <c r="D48" s="534" t="s">
        <v>586</v>
      </c>
    </row>
    <row r="49" spans="1:4" ht="28.5">
      <c r="A49" s="477" t="s">
        <v>149</v>
      </c>
      <c r="B49" s="478"/>
      <c r="C49" s="350" t="s">
        <v>587</v>
      </c>
      <c r="D49" s="534" t="s">
        <v>586</v>
      </c>
    </row>
    <row r="50" spans="1:4" ht="18" customHeight="1">
      <c r="A50" s="477" t="s">
        <v>1019</v>
      </c>
      <c r="B50" s="478"/>
      <c r="C50" s="479" t="s">
        <v>586</v>
      </c>
      <c r="D50" s="534" t="s">
        <v>586</v>
      </c>
    </row>
    <row r="51" spans="1:4" ht="14.25">
      <c r="A51" s="477" t="s">
        <v>151</v>
      </c>
      <c r="B51" s="478"/>
      <c r="C51" s="479" t="s">
        <v>586</v>
      </c>
      <c r="D51" s="534" t="s">
        <v>586</v>
      </c>
    </row>
    <row r="52" spans="1:52" ht="28.5">
      <c r="A52" s="477" t="s">
        <v>771</v>
      </c>
      <c r="B52" s="478"/>
      <c r="C52" s="479" t="s">
        <v>586</v>
      </c>
      <c r="D52" s="534" t="s">
        <v>586</v>
      </c>
      <c r="E52" s="103"/>
      <c r="F52" s="103"/>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103"/>
      <c r="AP52" s="103"/>
      <c r="AQ52" s="2"/>
      <c r="AR52" s="2"/>
      <c r="AS52" s="2"/>
      <c r="AT52" s="2"/>
      <c r="AU52" s="2"/>
      <c r="AV52" s="2"/>
      <c r="AW52" s="2"/>
      <c r="AX52" s="2"/>
      <c r="AY52" s="2"/>
      <c r="AZ52" s="2"/>
    </row>
    <row r="53" spans="1:4" ht="18.75" customHeight="1">
      <c r="A53" s="477" t="s">
        <v>896</v>
      </c>
      <c r="B53" s="478"/>
      <c r="C53" s="479" t="s">
        <v>586</v>
      </c>
      <c r="D53" s="534" t="s">
        <v>586</v>
      </c>
    </row>
    <row r="54" spans="1:4" ht="18">
      <c r="A54" s="483"/>
      <c r="B54" s="484"/>
      <c r="C54" s="485"/>
      <c r="D54" s="536"/>
    </row>
    <row r="55" spans="1:4" ht="18">
      <c r="A55" s="472" t="s">
        <v>485</v>
      </c>
      <c r="B55" s="473"/>
      <c r="C55" s="485"/>
      <c r="D55" s="536"/>
    </row>
    <row r="56" spans="1:4" ht="9" customHeight="1">
      <c r="A56" s="475"/>
      <c r="B56" s="476"/>
      <c r="C56" s="485"/>
      <c r="D56" s="536"/>
    </row>
    <row r="57" spans="1:4" ht="14.25">
      <c r="A57" s="477" t="s">
        <v>897</v>
      </c>
      <c r="B57" s="478"/>
      <c r="C57" s="479" t="s">
        <v>586</v>
      </c>
      <c r="D57" s="534" t="s">
        <v>586</v>
      </c>
    </row>
    <row r="58" spans="1:4" ht="15" customHeight="1">
      <c r="A58" s="477" t="s">
        <v>898</v>
      </c>
      <c r="B58" s="478"/>
      <c r="C58" s="479" t="s">
        <v>586</v>
      </c>
      <c r="D58" s="534" t="s">
        <v>586</v>
      </c>
    </row>
    <row r="59" spans="1:4" ht="15" customHeight="1">
      <c r="A59" s="477" t="s">
        <v>65</v>
      </c>
      <c r="B59" s="478"/>
      <c r="C59" s="346">
        <v>12700</v>
      </c>
      <c r="D59" s="534" t="s">
        <v>586</v>
      </c>
    </row>
    <row r="60" spans="1:4" ht="14.25">
      <c r="A60" s="477" t="s">
        <v>512</v>
      </c>
      <c r="B60" s="478"/>
      <c r="C60" s="479" t="s">
        <v>586</v>
      </c>
      <c r="D60" s="534" t="s">
        <v>586</v>
      </c>
    </row>
    <row r="61" spans="1:4" ht="14.25" hidden="1">
      <c r="A61" s="477" t="s">
        <v>899</v>
      </c>
      <c r="B61" s="478"/>
      <c r="C61" s="478"/>
      <c r="D61" s="537"/>
    </row>
    <row r="62" spans="1:4" ht="18">
      <c r="A62" s="483"/>
      <c r="B62" s="484"/>
      <c r="C62" s="480"/>
      <c r="D62" s="536"/>
    </row>
    <row r="63" spans="1:4" ht="18">
      <c r="A63" s="472" t="s">
        <v>900</v>
      </c>
      <c r="B63" s="473"/>
      <c r="C63" s="480"/>
      <c r="D63" s="536"/>
    </row>
    <row r="64" spans="1:4" ht="9" customHeight="1">
      <c r="A64" s="475"/>
      <c r="B64" s="476"/>
      <c r="C64" s="480"/>
      <c r="D64" s="536"/>
    </row>
    <row r="65" spans="1:4" ht="14.25">
      <c r="A65" s="477" t="s">
        <v>731</v>
      </c>
      <c r="B65" s="478"/>
      <c r="C65" s="479" t="s">
        <v>586</v>
      </c>
      <c r="D65" s="534" t="s">
        <v>586</v>
      </c>
    </row>
    <row r="66" spans="1:4" ht="14.25">
      <c r="A66" s="477" t="s">
        <v>901</v>
      </c>
      <c r="B66" s="478"/>
      <c r="C66" s="479" t="s">
        <v>586</v>
      </c>
      <c r="D66" s="534" t="s">
        <v>586</v>
      </c>
    </row>
    <row r="67" spans="1:4" ht="14.25">
      <c r="A67" s="477" t="s">
        <v>902</v>
      </c>
      <c r="B67" s="478"/>
      <c r="C67" s="479" t="s">
        <v>586</v>
      </c>
      <c r="D67" s="534" t="s">
        <v>586</v>
      </c>
    </row>
    <row r="68" spans="1:4" ht="15" customHeight="1">
      <c r="A68" s="477" t="s">
        <v>903</v>
      </c>
      <c r="B68" s="478"/>
      <c r="C68" s="350" t="s">
        <v>587</v>
      </c>
      <c r="D68" s="534" t="s">
        <v>586</v>
      </c>
    </row>
    <row r="69" spans="1:4" ht="18.75" customHeight="1">
      <c r="A69" s="477" t="s">
        <v>222</v>
      </c>
      <c r="B69" s="478"/>
      <c r="C69" s="479" t="s">
        <v>586</v>
      </c>
      <c r="D69" s="534" t="s">
        <v>586</v>
      </c>
    </row>
    <row r="70" spans="1:4" ht="21" customHeight="1">
      <c r="A70" s="477" t="s">
        <v>980</v>
      </c>
      <c r="B70" s="478"/>
      <c r="C70" s="479" t="s">
        <v>586</v>
      </c>
      <c r="D70" s="534" t="s">
        <v>586</v>
      </c>
    </row>
    <row r="71" spans="1:4" ht="15" customHeight="1">
      <c r="A71" s="477" t="s">
        <v>981</v>
      </c>
      <c r="B71" s="478"/>
      <c r="C71" s="350" t="s">
        <v>587</v>
      </c>
      <c r="D71" s="347">
        <v>27500</v>
      </c>
    </row>
    <row r="72" spans="1:4" ht="15">
      <c r="A72" s="486"/>
      <c r="B72" s="487"/>
      <c r="C72" s="478"/>
      <c r="D72" s="538"/>
    </row>
    <row r="73" spans="1:4" ht="15.75">
      <c r="A73" s="475"/>
      <c r="B73" s="476"/>
      <c r="C73" s="480"/>
      <c r="D73" s="535"/>
    </row>
    <row r="74" spans="1:4" ht="18">
      <c r="A74" s="472" t="s">
        <v>249</v>
      </c>
      <c r="B74" s="473"/>
      <c r="C74" s="480"/>
      <c r="D74" s="535"/>
    </row>
    <row r="75" spans="1:4" ht="9" customHeight="1">
      <c r="A75" s="475"/>
      <c r="B75" s="476"/>
      <c r="C75" s="480"/>
      <c r="D75" s="535"/>
    </row>
    <row r="76" spans="1:4" ht="14.25">
      <c r="A76" s="477" t="s">
        <v>936</v>
      </c>
      <c r="B76" s="478"/>
      <c r="C76" s="479" t="s">
        <v>586</v>
      </c>
      <c r="D76" s="534" t="s">
        <v>586</v>
      </c>
    </row>
    <row r="77" spans="1:4" ht="15" customHeight="1">
      <c r="A77" s="477" t="s">
        <v>937</v>
      </c>
      <c r="B77" s="478"/>
      <c r="C77" s="350" t="s">
        <v>587</v>
      </c>
      <c r="D77" s="534" t="s">
        <v>586</v>
      </c>
    </row>
    <row r="78" spans="1:4" ht="15">
      <c r="A78" s="477" t="s">
        <v>1015</v>
      </c>
      <c r="B78" s="478"/>
      <c r="C78" s="346">
        <v>38500</v>
      </c>
      <c r="D78" s="347">
        <v>27500</v>
      </c>
    </row>
    <row r="79" spans="1:4" ht="15">
      <c r="A79" s="477" t="s">
        <v>764</v>
      </c>
      <c r="B79" s="478"/>
      <c r="C79" s="346">
        <v>12700</v>
      </c>
      <c r="D79" s="347">
        <v>12700</v>
      </c>
    </row>
    <row r="80" spans="1:4" ht="15" hidden="1">
      <c r="A80" s="477" t="s">
        <v>153</v>
      </c>
      <c r="B80" s="478"/>
      <c r="C80" s="350" t="s">
        <v>587</v>
      </c>
      <c r="D80" s="351" t="s">
        <v>154</v>
      </c>
    </row>
    <row r="81" spans="1:4" ht="15.75">
      <c r="A81" s="475"/>
      <c r="B81" s="476"/>
      <c r="C81" s="480"/>
      <c r="D81" s="535"/>
    </row>
    <row r="82" spans="1:4" ht="15.75">
      <c r="A82" s="475"/>
      <c r="B82" s="476"/>
      <c r="C82" s="480"/>
      <c r="D82" s="535"/>
    </row>
    <row r="83" spans="1:4" ht="18">
      <c r="A83" s="472" t="s">
        <v>733</v>
      </c>
      <c r="B83" s="473"/>
      <c r="C83" s="480"/>
      <c r="D83" s="535"/>
    </row>
    <row r="84" spans="1:4" ht="9" customHeight="1">
      <c r="A84" s="475"/>
      <c r="B84" s="476"/>
      <c r="C84" s="480"/>
      <c r="D84" s="535"/>
    </row>
    <row r="85" spans="1:4" ht="20.25" customHeight="1">
      <c r="A85" s="477" t="s">
        <v>155</v>
      </c>
      <c r="B85" s="478"/>
      <c r="C85" s="479" t="s">
        <v>586</v>
      </c>
      <c r="D85" s="534" t="s">
        <v>586</v>
      </c>
    </row>
    <row r="86" spans="1:4" ht="42.75">
      <c r="A86" s="477" t="s">
        <v>1018</v>
      </c>
      <c r="B86" s="478"/>
      <c r="C86" s="346">
        <v>15400</v>
      </c>
      <c r="D86" s="347">
        <v>15400</v>
      </c>
    </row>
    <row r="87" spans="1:4" ht="28.5">
      <c r="A87" s="477" t="s">
        <v>202</v>
      </c>
      <c r="B87" s="478"/>
      <c r="C87" s="479" t="s">
        <v>586</v>
      </c>
      <c r="D87" s="538" t="s">
        <v>587</v>
      </c>
    </row>
    <row r="88" spans="1:4" ht="42.75">
      <c r="A88" s="488" t="s">
        <v>606</v>
      </c>
      <c r="B88" s="389" t="s">
        <v>838</v>
      </c>
      <c r="C88" s="478" t="s">
        <v>587</v>
      </c>
      <c r="D88" s="534" t="s">
        <v>586</v>
      </c>
    </row>
    <row r="89" spans="1:4" ht="14.25">
      <c r="A89" s="488" t="s">
        <v>607</v>
      </c>
      <c r="B89" s="478"/>
      <c r="C89" s="479" t="s">
        <v>586</v>
      </c>
      <c r="D89" s="534" t="s">
        <v>586</v>
      </c>
    </row>
    <row r="90" spans="1:4" ht="28.5">
      <c r="A90" s="477" t="s">
        <v>513</v>
      </c>
      <c r="B90" s="478"/>
      <c r="C90" s="479" t="s">
        <v>586</v>
      </c>
      <c r="D90" s="534" t="s">
        <v>586</v>
      </c>
    </row>
    <row r="91" spans="1:4" ht="15">
      <c r="A91" s="477" t="s">
        <v>608</v>
      </c>
      <c r="B91" s="478"/>
      <c r="C91" s="350" t="s">
        <v>587</v>
      </c>
      <c r="D91" s="534" t="s">
        <v>586</v>
      </c>
    </row>
    <row r="92" spans="1:4" ht="42.75">
      <c r="A92" s="477" t="s">
        <v>668</v>
      </c>
      <c r="B92" s="478"/>
      <c r="C92" s="479" t="s">
        <v>586</v>
      </c>
      <c r="D92" s="534" t="s">
        <v>586</v>
      </c>
    </row>
    <row r="93" spans="1:4" ht="28.5">
      <c r="A93" s="477" t="s">
        <v>669</v>
      </c>
      <c r="B93" s="478"/>
      <c r="C93" s="479" t="s">
        <v>586</v>
      </c>
      <c r="D93" s="534" t="s">
        <v>586</v>
      </c>
    </row>
    <row r="94" spans="1:4" ht="28.5">
      <c r="A94" s="477" t="s">
        <v>514</v>
      </c>
      <c r="B94" s="478"/>
      <c r="C94" s="478" t="s">
        <v>587</v>
      </c>
      <c r="D94" s="534" t="s">
        <v>586</v>
      </c>
    </row>
    <row r="95" spans="1:4" ht="15" customHeight="1">
      <c r="A95" s="477" t="s">
        <v>670</v>
      </c>
      <c r="B95" s="478"/>
      <c r="C95" s="479" t="s">
        <v>586</v>
      </c>
      <c r="D95" s="534" t="s">
        <v>586</v>
      </c>
    </row>
    <row r="96" spans="1:4" ht="15" customHeight="1">
      <c r="A96" s="477" t="s">
        <v>671</v>
      </c>
      <c r="B96" s="478"/>
      <c r="C96" s="479" t="s">
        <v>586</v>
      </c>
      <c r="D96" s="538" t="s">
        <v>587</v>
      </c>
    </row>
    <row r="97" spans="1:4" ht="15" customHeight="1" thickBot="1">
      <c r="A97" s="489" t="s">
        <v>504</v>
      </c>
      <c r="B97" s="490"/>
      <c r="C97" s="353">
        <v>22000</v>
      </c>
      <c r="D97" s="539" t="s">
        <v>586</v>
      </c>
    </row>
  </sheetData>
  <mergeCells count="5">
    <mergeCell ref="A1:D2"/>
    <mergeCell ref="B6:B7"/>
    <mergeCell ref="D6:D7"/>
    <mergeCell ref="B8:B9"/>
    <mergeCell ref="A3:D3"/>
  </mergeCells>
  <printOptions/>
  <pageMargins left="0.45" right="0.47" top="0.66" bottom="0.82" header="0.5" footer="0.5"/>
  <pageSetup horizontalDpi="600" verticalDpi="600" orientation="portrait" paperSize="9" scale="42" r:id="rId1"/>
</worksheet>
</file>

<file path=xl/worksheets/sheet21.xml><?xml version="1.0" encoding="utf-8"?>
<worksheet xmlns="http://schemas.openxmlformats.org/spreadsheetml/2006/main" xmlns:r="http://schemas.openxmlformats.org/officeDocument/2006/relationships">
  <sheetPr codeName="Sheet12"/>
  <dimension ref="A1:L134"/>
  <sheetViews>
    <sheetView view="pageBreakPreview" zoomScale="70" zoomScaleNormal="85" zoomScaleSheetLayoutView="70" workbookViewId="0" topLeftCell="A1">
      <pane xSplit="2" ySplit="6" topLeftCell="C105" activePane="bottomRight" state="frozen"/>
      <selection pane="topLeft" activeCell="A1" sqref="A1"/>
      <selection pane="topRight" activeCell="D1" sqref="D1"/>
      <selection pane="bottomLeft" activeCell="A7" sqref="A7"/>
      <selection pane="bottomRight" activeCell="C5" sqref="C5:F5"/>
    </sheetView>
  </sheetViews>
  <sheetFormatPr defaultColWidth="8.875" defaultRowHeight="12.75"/>
  <cols>
    <col min="1" max="1" width="75.125" style="113" customWidth="1"/>
    <col min="2" max="2" width="38.25390625" style="113" customWidth="1"/>
    <col min="3" max="6" width="22.875" style="113" customWidth="1"/>
    <col min="7" max="16384" width="8.875" style="113" customWidth="1"/>
  </cols>
  <sheetData>
    <row r="1" spans="1:6" ht="17.25" customHeight="1">
      <c r="A1" s="673" t="s">
        <v>70</v>
      </c>
      <c r="B1" s="673"/>
      <c r="C1" s="673"/>
      <c r="D1" s="673"/>
      <c r="E1" s="673"/>
      <c r="F1" s="673"/>
    </row>
    <row r="2" spans="1:12" s="1" customFormat="1" ht="22.5" customHeight="1" thickBot="1">
      <c r="A2" s="642" t="s">
        <v>87</v>
      </c>
      <c r="B2" s="642"/>
      <c r="C2" s="642"/>
      <c r="D2" s="642"/>
      <c r="E2" s="642"/>
      <c r="F2" s="642"/>
      <c r="G2" s="525"/>
      <c r="H2" s="525"/>
      <c r="I2" s="525"/>
      <c r="J2" s="525"/>
      <c r="K2" s="525"/>
      <c r="L2" s="525"/>
    </row>
    <row r="3" spans="1:8" ht="74.25" customHeight="1">
      <c r="A3" s="632"/>
      <c r="B3" s="163" t="s">
        <v>270</v>
      </c>
      <c r="C3" s="164" t="s">
        <v>972</v>
      </c>
      <c r="D3" s="164" t="s">
        <v>971</v>
      </c>
      <c r="E3" s="164" t="s">
        <v>972</v>
      </c>
      <c r="F3" s="165" t="s">
        <v>973</v>
      </c>
      <c r="H3" s="187"/>
    </row>
    <row r="4" spans="2:6" ht="25.5" customHeight="1">
      <c r="B4" s="167" t="s">
        <v>234</v>
      </c>
      <c r="C4" s="662" t="s">
        <v>974</v>
      </c>
      <c r="D4" s="746"/>
      <c r="E4" s="184" t="s">
        <v>975</v>
      </c>
      <c r="F4" s="116" t="s">
        <v>976</v>
      </c>
    </row>
    <row r="5" spans="1:6" ht="12.75">
      <c r="A5" s="44" t="s">
        <v>855</v>
      </c>
      <c r="B5" s="647" t="s">
        <v>238</v>
      </c>
      <c r="C5" s="198"/>
      <c r="D5" s="198"/>
      <c r="E5" s="198"/>
      <c r="F5" s="279"/>
    </row>
    <row r="6" spans="1:6" ht="18.75">
      <c r="A6" s="166" t="s">
        <v>518</v>
      </c>
      <c r="B6" s="648"/>
      <c r="C6" s="515">
        <f>(602000)+15000</f>
        <v>617000</v>
      </c>
      <c r="D6" s="515">
        <f>(709000)+15000</f>
        <v>724000</v>
      </c>
      <c r="E6" s="515">
        <f>(637000)+15000</f>
        <v>652000</v>
      </c>
      <c r="F6" s="540">
        <f>(677000)+15000</f>
        <v>692000</v>
      </c>
    </row>
    <row r="7" spans="1:6" s="114" customFormat="1" ht="18">
      <c r="A7" s="273" t="s">
        <v>749</v>
      </c>
      <c r="B7" s="161" t="s">
        <v>235</v>
      </c>
      <c r="C7" s="119"/>
      <c r="D7" s="119"/>
      <c r="E7" s="119"/>
      <c r="F7" s="162"/>
    </row>
    <row r="8" spans="1:6" ht="15">
      <c r="A8" s="157"/>
      <c r="B8" s="158"/>
      <c r="C8" s="159"/>
      <c r="D8" s="159"/>
      <c r="E8" s="159"/>
      <c r="F8" s="160"/>
    </row>
    <row r="9" spans="1:6" s="114" customFormat="1" ht="18">
      <c r="A9" s="135" t="s">
        <v>585</v>
      </c>
      <c r="B9" s="69"/>
      <c r="C9" s="136"/>
      <c r="D9" s="136"/>
      <c r="E9" s="136"/>
      <c r="F9" s="137"/>
    </row>
    <row r="10" spans="1:6" ht="9" customHeight="1">
      <c r="A10" s="133"/>
      <c r="B10" s="134"/>
      <c r="C10" s="138"/>
      <c r="D10" s="138"/>
      <c r="E10" s="138"/>
      <c r="F10" s="139"/>
    </row>
    <row r="11" spans="1:6" ht="28.5" customHeight="1">
      <c r="A11" s="129" t="s">
        <v>71</v>
      </c>
      <c r="B11" s="72"/>
      <c r="C11" s="140" t="s">
        <v>586</v>
      </c>
      <c r="D11" s="140" t="s">
        <v>586</v>
      </c>
      <c r="E11" s="140" t="s">
        <v>586</v>
      </c>
      <c r="F11" s="141" t="s">
        <v>586</v>
      </c>
    </row>
    <row r="12" spans="1:6" ht="28.5" customHeight="1">
      <c r="A12" s="129" t="s">
        <v>503</v>
      </c>
      <c r="B12" s="72"/>
      <c r="C12" s="140" t="s">
        <v>586</v>
      </c>
      <c r="D12" s="140" t="s">
        <v>586</v>
      </c>
      <c r="E12" s="140" t="s">
        <v>586</v>
      </c>
      <c r="F12" s="141" t="s">
        <v>586</v>
      </c>
    </row>
    <row r="13" spans="1:6" ht="15">
      <c r="A13" s="133"/>
      <c r="B13" s="134"/>
      <c r="C13" s="145"/>
      <c r="D13" s="145"/>
      <c r="E13" s="145"/>
      <c r="F13" s="146"/>
    </row>
    <row r="14" spans="1:6" ht="15">
      <c r="A14" s="133"/>
      <c r="B14" s="134"/>
      <c r="C14" s="145"/>
      <c r="D14" s="145"/>
      <c r="E14" s="145"/>
      <c r="F14" s="146"/>
    </row>
    <row r="15" spans="1:6" s="114" customFormat="1" ht="18">
      <c r="A15" s="135" t="s">
        <v>465</v>
      </c>
      <c r="B15" s="69"/>
      <c r="C15" s="147"/>
      <c r="D15" s="147"/>
      <c r="E15" s="147"/>
      <c r="F15" s="148"/>
    </row>
    <row r="16" spans="1:6" ht="9.75" customHeight="1">
      <c r="A16" s="133"/>
      <c r="B16" s="134"/>
      <c r="C16" s="145"/>
      <c r="D16" s="145"/>
      <c r="E16" s="145"/>
      <c r="F16" s="146"/>
    </row>
    <row r="17" spans="1:6" ht="14.25">
      <c r="A17" s="129" t="s">
        <v>688</v>
      </c>
      <c r="B17" s="72"/>
      <c r="C17" s="140" t="s">
        <v>586</v>
      </c>
      <c r="D17" s="140" t="s">
        <v>586</v>
      </c>
      <c r="E17" s="140" t="s">
        <v>586</v>
      </c>
      <c r="F17" s="141" t="s">
        <v>586</v>
      </c>
    </row>
    <row r="18" spans="1:6" ht="14.25">
      <c r="A18" s="129" t="s">
        <v>689</v>
      </c>
      <c r="B18" s="72"/>
      <c r="C18" s="140" t="s">
        <v>586</v>
      </c>
      <c r="D18" s="140" t="s">
        <v>586</v>
      </c>
      <c r="E18" s="140" t="s">
        <v>586</v>
      </c>
      <c r="F18" s="141" t="s">
        <v>586</v>
      </c>
    </row>
    <row r="19" spans="1:6" ht="14.25">
      <c r="A19" s="129" t="s">
        <v>690</v>
      </c>
      <c r="B19" s="72"/>
      <c r="C19" s="140" t="s">
        <v>586</v>
      </c>
      <c r="D19" s="140" t="s">
        <v>586</v>
      </c>
      <c r="E19" s="140" t="s">
        <v>586</v>
      </c>
      <c r="F19" s="141" t="s">
        <v>586</v>
      </c>
    </row>
    <row r="20" spans="1:6" ht="14.25">
      <c r="A20" s="129" t="s">
        <v>691</v>
      </c>
      <c r="B20" s="72"/>
      <c r="C20" s="140" t="s">
        <v>586</v>
      </c>
      <c r="D20" s="140" t="s">
        <v>586</v>
      </c>
      <c r="E20" s="140" t="s">
        <v>586</v>
      </c>
      <c r="F20" s="141" t="s">
        <v>586</v>
      </c>
    </row>
    <row r="21" spans="1:6" ht="42.75">
      <c r="A21" s="129" t="s">
        <v>325</v>
      </c>
      <c r="B21" s="72"/>
      <c r="C21" s="13" t="s">
        <v>587</v>
      </c>
      <c r="D21" s="13" t="s">
        <v>587</v>
      </c>
      <c r="E21" s="13">
        <v>28600</v>
      </c>
      <c r="F21" s="14">
        <v>28600</v>
      </c>
    </row>
    <row r="22" spans="1:6" ht="28.5">
      <c r="A22" s="129" t="s">
        <v>692</v>
      </c>
      <c r="B22" s="72"/>
      <c r="C22" s="140" t="s">
        <v>586</v>
      </c>
      <c r="D22" s="140" t="s">
        <v>586</v>
      </c>
      <c r="E22" s="140" t="s">
        <v>586</v>
      </c>
      <c r="F22" s="141" t="s">
        <v>586</v>
      </c>
    </row>
    <row r="23" spans="1:6" ht="14.25">
      <c r="A23" s="129" t="s">
        <v>693</v>
      </c>
      <c r="B23" s="72"/>
      <c r="C23" s="140" t="s">
        <v>586</v>
      </c>
      <c r="D23" s="140" t="s">
        <v>586</v>
      </c>
      <c r="E23" s="140" t="s">
        <v>586</v>
      </c>
      <c r="F23" s="141" t="s">
        <v>586</v>
      </c>
    </row>
    <row r="24" spans="1:6" ht="14.25">
      <c r="A24" s="129" t="s">
        <v>694</v>
      </c>
      <c r="B24" s="72"/>
      <c r="C24" s="140" t="s">
        <v>586</v>
      </c>
      <c r="D24" s="140" t="s">
        <v>586</v>
      </c>
      <c r="E24" s="140" t="s">
        <v>586</v>
      </c>
      <c r="F24" s="141" t="s">
        <v>586</v>
      </c>
    </row>
    <row r="25" spans="1:6" ht="15">
      <c r="A25" s="129" t="s">
        <v>324</v>
      </c>
      <c r="B25" s="72"/>
      <c r="C25" s="13">
        <v>6400</v>
      </c>
      <c r="D25" s="13">
        <v>6400</v>
      </c>
      <c r="E25" s="13">
        <v>6400</v>
      </c>
      <c r="F25" s="14">
        <v>6400</v>
      </c>
    </row>
    <row r="26" spans="1:6" ht="28.5">
      <c r="A26" s="129" t="s">
        <v>515</v>
      </c>
      <c r="B26" s="72"/>
      <c r="C26" s="13">
        <v>28600</v>
      </c>
      <c r="D26" s="13">
        <v>28600</v>
      </c>
      <c r="E26" s="13" t="s">
        <v>587</v>
      </c>
      <c r="F26" s="14" t="s">
        <v>587</v>
      </c>
    </row>
    <row r="27" spans="1:6" ht="15">
      <c r="A27" s="129" t="s">
        <v>516</v>
      </c>
      <c r="B27" s="72"/>
      <c r="C27" s="13" t="s">
        <v>587</v>
      </c>
      <c r="D27" s="13" t="s">
        <v>587</v>
      </c>
      <c r="E27" s="13">
        <v>10600</v>
      </c>
      <c r="F27" s="14">
        <v>10600</v>
      </c>
    </row>
    <row r="28" spans="1:6" ht="28.5">
      <c r="A28" s="129" t="s">
        <v>983</v>
      </c>
      <c r="B28" s="72"/>
      <c r="C28" s="140" t="s">
        <v>586</v>
      </c>
      <c r="D28" s="140" t="s">
        <v>586</v>
      </c>
      <c r="E28" s="140" t="s">
        <v>586</v>
      </c>
      <c r="F28" s="141" t="s">
        <v>586</v>
      </c>
    </row>
    <row r="29" spans="1:6" ht="42.75">
      <c r="A29" s="129" t="s">
        <v>984</v>
      </c>
      <c r="B29" s="72"/>
      <c r="C29" s="140" t="s">
        <v>586</v>
      </c>
      <c r="D29" s="140" t="s">
        <v>586</v>
      </c>
      <c r="E29" s="140" t="s">
        <v>586</v>
      </c>
      <c r="F29" s="141" t="s">
        <v>586</v>
      </c>
    </row>
    <row r="30" spans="1:6" ht="28.5">
      <c r="A30" s="129" t="s">
        <v>985</v>
      </c>
      <c r="B30" s="72"/>
      <c r="C30" s="140" t="s">
        <v>586</v>
      </c>
      <c r="D30" s="140" t="s">
        <v>586</v>
      </c>
      <c r="E30" s="140" t="s">
        <v>586</v>
      </c>
      <c r="F30" s="141" t="s">
        <v>586</v>
      </c>
    </row>
    <row r="31" spans="1:6" ht="14.25">
      <c r="A31" s="129" t="s">
        <v>986</v>
      </c>
      <c r="B31" s="72"/>
      <c r="C31" s="140" t="s">
        <v>586</v>
      </c>
      <c r="D31" s="140" t="s">
        <v>586</v>
      </c>
      <c r="E31" s="140" t="s">
        <v>586</v>
      </c>
      <c r="F31" s="141" t="s">
        <v>586</v>
      </c>
    </row>
    <row r="32" spans="1:6" ht="42.75">
      <c r="A32" s="129" t="s">
        <v>415</v>
      </c>
      <c r="B32" s="72"/>
      <c r="C32" s="13">
        <v>8500</v>
      </c>
      <c r="D32" s="13">
        <v>8500</v>
      </c>
      <c r="E32" s="140" t="s">
        <v>586</v>
      </c>
      <c r="F32" s="141" t="s">
        <v>586</v>
      </c>
    </row>
    <row r="33" spans="1:6" ht="57">
      <c r="A33" s="129" t="s">
        <v>392</v>
      </c>
      <c r="B33" s="72"/>
      <c r="C33" s="13">
        <v>10600</v>
      </c>
      <c r="D33" s="13">
        <v>10600</v>
      </c>
      <c r="E33" s="13">
        <v>2100</v>
      </c>
      <c r="F33" s="14">
        <v>2100</v>
      </c>
    </row>
    <row r="34" spans="1:6" ht="14.25">
      <c r="A34" s="142" t="s">
        <v>987</v>
      </c>
      <c r="B34" s="143"/>
      <c r="C34" s="140" t="s">
        <v>586</v>
      </c>
      <c r="D34" s="140" t="s">
        <v>586</v>
      </c>
      <c r="E34" s="140" t="s">
        <v>586</v>
      </c>
      <c r="F34" s="141" t="s">
        <v>586</v>
      </c>
    </row>
    <row r="35" spans="1:6" ht="15">
      <c r="A35" s="133"/>
      <c r="B35" s="134"/>
      <c r="C35" s="145"/>
      <c r="D35" s="145"/>
      <c r="E35" s="145"/>
      <c r="F35" s="146"/>
    </row>
    <row r="36" spans="1:6" ht="15">
      <c r="A36" s="133"/>
      <c r="B36" s="134"/>
      <c r="C36" s="145"/>
      <c r="D36" s="145"/>
      <c r="E36" s="145"/>
      <c r="F36" s="146"/>
    </row>
    <row r="37" spans="1:6" s="114" customFormat="1" ht="18">
      <c r="A37" s="135" t="s">
        <v>424</v>
      </c>
      <c r="B37" s="69"/>
      <c r="C37" s="147"/>
      <c r="D37" s="147"/>
      <c r="E37" s="147"/>
      <c r="F37" s="148"/>
    </row>
    <row r="38" spans="1:6" ht="8.25" customHeight="1">
      <c r="A38" s="133"/>
      <c r="B38" s="134"/>
      <c r="C38" s="145"/>
      <c r="D38" s="145"/>
      <c r="E38" s="145"/>
      <c r="F38" s="146"/>
    </row>
    <row r="39" spans="1:6" ht="14.25">
      <c r="A39" s="129" t="s">
        <v>988</v>
      </c>
      <c r="B39" s="72"/>
      <c r="C39" s="140" t="s">
        <v>586</v>
      </c>
      <c r="D39" s="140" t="s">
        <v>586</v>
      </c>
      <c r="E39" s="140" t="s">
        <v>586</v>
      </c>
      <c r="F39" s="141" t="s">
        <v>586</v>
      </c>
    </row>
    <row r="40" spans="1:6" s="115" customFormat="1" ht="18.75">
      <c r="A40" s="129" t="s">
        <v>989</v>
      </c>
      <c r="B40" s="72"/>
      <c r="C40" s="153" t="s">
        <v>587</v>
      </c>
      <c r="D40" s="153" t="s">
        <v>587</v>
      </c>
      <c r="E40" s="140" t="s">
        <v>586</v>
      </c>
      <c r="F40" s="141" t="s">
        <v>586</v>
      </c>
    </row>
    <row r="41" spans="1:6" s="115" customFormat="1" ht="39" customHeight="1">
      <c r="A41" s="129" t="s">
        <v>33</v>
      </c>
      <c r="B41" s="72"/>
      <c r="C41" s="140" t="s">
        <v>586</v>
      </c>
      <c r="D41" s="140" t="s">
        <v>586</v>
      </c>
      <c r="E41" s="140" t="s">
        <v>586</v>
      </c>
      <c r="F41" s="141" t="s">
        <v>586</v>
      </c>
    </row>
    <row r="42" spans="1:6" s="115" customFormat="1" ht="14.25">
      <c r="A42" s="129" t="s">
        <v>34</v>
      </c>
      <c r="B42" s="72"/>
      <c r="C42" s="140" t="s">
        <v>586</v>
      </c>
      <c r="D42" s="140" t="s">
        <v>586</v>
      </c>
      <c r="E42" s="140" t="s">
        <v>586</v>
      </c>
      <c r="F42" s="141" t="s">
        <v>586</v>
      </c>
    </row>
    <row r="43" spans="1:6" s="115" customFormat="1" ht="42.75">
      <c r="A43" s="129" t="s">
        <v>35</v>
      </c>
      <c r="B43" s="72"/>
      <c r="C43" s="140" t="s">
        <v>586</v>
      </c>
      <c r="D43" s="140" t="s">
        <v>586</v>
      </c>
      <c r="E43" s="140" t="s">
        <v>586</v>
      </c>
      <c r="F43" s="141" t="s">
        <v>586</v>
      </c>
    </row>
    <row r="44" spans="1:6" s="115" customFormat="1" ht="14.25">
      <c r="A44" s="129" t="s">
        <v>36</v>
      </c>
      <c r="B44" s="72"/>
      <c r="C44" s="140" t="s">
        <v>586</v>
      </c>
      <c r="D44" s="140" t="s">
        <v>586</v>
      </c>
      <c r="E44" s="140" t="s">
        <v>586</v>
      </c>
      <c r="F44" s="141" t="s">
        <v>586</v>
      </c>
    </row>
    <row r="45" spans="1:6" s="115" customFormat="1" ht="28.5">
      <c r="A45" s="129" t="s">
        <v>53</v>
      </c>
      <c r="B45" s="72"/>
      <c r="C45" s="140" t="s">
        <v>586</v>
      </c>
      <c r="D45" s="140" t="s">
        <v>586</v>
      </c>
      <c r="E45" s="140" t="s">
        <v>586</v>
      </c>
      <c r="F45" s="141" t="s">
        <v>586</v>
      </c>
    </row>
    <row r="46" spans="1:6" ht="15">
      <c r="A46" s="133"/>
      <c r="B46" s="134"/>
      <c r="C46" s="145"/>
      <c r="D46" s="145"/>
      <c r="E46" s="145"/>
      <c r="F46" s="146"/>
    </row>
    <row r="47" spans="1:6" s="114" customFormat="1" ht="18">
      <c r="A47" s="135" t="s">
        <v>429</v>
      </c>
      <c r="B47" s="69"/>
      <c r="C47" s="147"/>
      <c r="D47" s="147"/>
      <c r="E47" s="147"/>
      <c r="F47" s="148"/>
    </row>
    <row r="48" spans="1:6" ht="8.25" customHeight="1">
      <c r="A48" s="133"/>
      <c r="B48" s="134"/>
      <c r="C48" s="145"/>
      <c r="D48" s="145"/>
      <c r="E48" s="145"/>
      <c r="F48" s="146"/>
    </row>
    <row r="49" spans="1:6" ht="14.25">
      <c r="A49" s="129" t="s">
        <v>881</v>
      </c>
      <c r="B49" s="72"/>
      <c r="C49" s="140" t="s">
        <v>586</v>
      </c>
      <c r="D49" s="140" t="s">
        <v>586</v>
      </c>
      <c r="E49" s="140" t="s">
        <v>586</v>
      </c>
      <c r="F49" s="141" t="s">
        <v>586</v>
      </c>
    </row>
    <row r="50" spans="1:6" ht="15">
      <c r="A50" s="129" t="s">
        <v>162</v>
      </c>
      <c r="B50" s="72"/>
      <c r="C50" s="13">
        <v>8500</v>
      </c>
      <c r="D50" s="13">
        <v>8500</v>
      </c>
      <c r="E50" s="13">
        <v>8500</v>
      </c>
      <c r="F50" s="14">
        <v>8500</v>
      </c>
    </row>
    <row r="51" spans="1:6" ht="18.75">
      <c r="A51" s="129" t="s">
        <v>882</v>
      </c>
      <c r="B51" s="72"/>
      <c r="C51" s="153" t="s">
        <v>587</v>
      </c>
      <c r="D51" s="153" t="s">
        <v>587</v>
      </c>
      <c r="E51" s="140" t="s">
        <v>586</v>
      </c>
      <c r="F51" s="141" t="s">
        <v>586</v>
      </c>
    </row>
    <row r="52" spans="1:6" ht="71.25">
      <c r="A52" s="129" t="s">
        <v>904</v>
      </c>
      <c r="B52" s="72"/>
      <c r="C52" s="153" t="s">
        <v>587</v>
      </c>
      <c r="D52" s="153" t="s">
        <v>587</v>
      </c>
      <c r="E52" s="13">
        <v>15900</v>
      </c>
      <c r="F52" s="14">
        <v>15900</v>
      </c>
    </row>
    <row r="53" spans="1:7" ht="30.75" customHeight="1">
      <c r="A53" s="129" t="s">
        <v>883</v>
      </c>
      <c r="B53" s="72"/>
      <c r="C53" s="140" t="s">
        <v>586</v>
      </c>
      <c r="D53" s="140" t="s">
        <v>586</v>
      </c>
      <c r="E53" s="140" t="s">
        <v>586</v>
      </c>
      <c r="F53" s="141" t="s">
        <v>586</v>
      </c>
      <c r="G53" s="117"/>
    </row>
    <row r="54" spans="1:6" ht="30.75" customHeight="1">
      <c r="A54" s="129" t="s">
        <v>884</v>
      </c>
      <c r="B54" s="72"/>
      <c r="C54" s="153" t="s">
        <v>587</v>
      </c>
      <c r="D54" s="153" t="s">
        <v>587</v>
      </c>
      <c r="E54" s="140" t="s">
        <v>586</v>
      </c>
      <c r="F54" s="141" t="s">
        <v>586</v>
      </c>
    </row>
    <row r="55" spans="1:6" ht="14.25">
      <c r="A55" s="129" t="s">
        <v>885</v>
      </c>
      <c r="B55" s="72"/>
      <c r="C55" s="140" t="s">
        <v>586</v>
      </c>
      <c r="D55" s="140" t="s">
        <v>586</v>
      </c>
      <c r="E55" s="140" t="s">
        <v>586</v>
      </c>
      <c r="F55" s="141" t="s">
        <v>586</v>
      </c>
    </row>
    <row r="56" spans="1:6" ht="42.75">
      <c r="A56" s="129" t="s">
        <v>128</v>
      </c>
      <c r="B56" s="72"/>
      <c r="C56" s="140" t="s">
        <v>586</v>
      </c>
      <c r="D56" s="140" t="s">
        <v>586</v>
      </c>
      <c r="E56" s="140" t="s">
        <v>586</v>
      </c>
      <c r="F56" s="141" t="s">
        <v>586</v>
      </c>
    </row>
    <row r="57" spans="1:6" ht="14.25">
      <c r="A57" s="129" t="s">
        <v>129</v>
      </c>
      <c r="B57" s="72"/>
      <c r="C57" s="140" t="s">
        <v>586</v>
      </c>
      <c r="D57" s="140" t="s">
        <v>586</v>
      </c>
      <c r="E57" s="140" t="s">
        <v>586</v>
      </c>
      <c r="F57" s="141" t="s">
        <v>586</v>
      </c>
    </row>
    <row r="58" spans="1:6" ht="28.5">
      <c r="A58" s="129" t="s">
        <v>130</v>
      </c>
      <c r="B58" s="72"/>
      <c r="C58" s="153" t="s">
        <v>587</v>
      </c>
      <c r="D58" s="153" t="s">
        <v>587</v>
      </c>
      <c r="E58" s="140" t="s">
        <v>586</v>
      </c>
      <c r="F58" s="141" t="s">
        <v>586</v>
      </c>
    </row>
    <row r="59" spans="1:6" ht="30" customHeight="1">
      <c r="A59" s="129" t="s">
        <v>131</v>
      </c>
      <c r="B59" s="72"/>
      <c r="C59" s="140" t="s">
        <v>586</v>
      </c>
      <c r="D59" s="140" t="s">
        <v>586</v>
      </c>
      <c r="E59" s="140" t="s">
        <v>586</v>
      </c>
      <c r="F59" s="141" t="s">
        <v>586</v>
      </c>
    </row>
    <row r="60" spans="1:6" ht="30" customHeight="1">
      <c r="A60" s="129" t="s">
        <v>233</v>
      </c>
      <c r="B60" s="72"/>
      <c r="C60" s="140" t="s">
        <v>586</v>
      </c>
      <c r="D60" s="140" t="s">
        <v>586</v>
      </c>
      <c r="E60" s="153" t="s">
        <v>587</v>
      </c>
      <c r="F60" s="144" t="s">
        <v>587</v>
      </c>
    </row>
    <row r="61" spans="1:6" ht="34.5" customHeight="1">
      <c r="A61" s="129" t="s">
        <v>752</v>
      </c>
      <c r="B61" s="72"/>
      <c r="C61" s="153" t="s">
        <v>587</v>
      </c>
      <c r="D61" s="153" t="s">
        <v>587</v>
      </c>
      <c r="E61" s="140" t="s">
        <v>586</v>
      </c>
      <c r="F61" s="141" t="s">
        <v>586</v>
      </c>
    </row>
    <row r="62" spans="1:6" ht="30.75" customHeight="1">
      <c r="A62" s="129" t="s">
        <v>753</v>
      </c>
      <c r="B62" s="72"/>
      <c r="C62" s="140" t="s">
        <v>586</v>
      </c>
      <c r="D62" s="140" t="s">
        <v>586</v>
      </c>
      <c r="E62" s="140" t="s">
        <v>586</v>
      </c>
      <c r="F62" s="141" t="s">
        <v>586</v>
      </c>
    </row>
    <row r="63" spans="1:6" ht="30.75" customHeight="1">
      <c r="A63" s="129" t="s">
        <v>754</v>
      </c>
      <c r="B63" s="72"/>
      <c r="C63" s="140" t="s">
        <v>586</v>
      </c>
      <c r="D63" s="140" t="s">
        <v>586</v>
      </c>
      <c r="E63" s="140" t="s">
        <v>586</v>
      </c>
      <c r="F63" s="141" t="s">
        <v>586</v>
      </c>
    </row>
    <row r="64" spans="1:6" ht="30.75" customHeight="1">
      <c r="A64" s="129" t="s">
        <v>755</v>
      </c>
      <c r="B64" s="72"/>
      <c r="C64" s="140" t="s">
        <v>586</v>
      </c>
      <c r="D64" s="140" t="s">
        <v>586</v>
      </c>
      <c r="E64" s="153" t="s">
        <v>587</v>
      </c>
      <c r="F64" s="144" t="s">
        <v>587</v>
      </c>
    </row>
    <row r="65" spans="1:6" ht="28.5">
      <c r="A65" s="129" t="s">
        <v>590</v>
      </c>
      <c r="B65" s="72"/>
      <c r="C65" s="153" t="s">
        <v>587</v>
      </c>
      <c r="D65" s="153" t="s">
        <v>587</v>
      </c>
      <c r="E65" s="140" t="s">
        <v>586</v>
      </c>
      <c r="F65" s="141" t="s">
        <v>586</v>
      </c>
    </row>
    <row r="66" spans="1:6" ht="30.75" customHeight="1">
      <c r="A66" s="129" t="s">
        <v>757</v>
      </c>
      <c r="B66" s="72"/>
      <c r="C66" s="140" t="s">
        <v>586</v>
      </c>
      <c r="D66" s="140" t="s">
        <v>586</v>
      </c>
      <c r="E66" s="140" t="s">
        <v>586</v>
      </c>
      <c r="F66" s="141" t="s">
        <v>586</v>
      </c>
    </row>
    <row r="67" spans="1:6" ht="14.25">
      <c r="A67" s="129" t="s">
        <v>758</v>
      </c>
      <c r="B67" s="72"/>
      <c r="C67" s="140" t="s">
        <v>586</v>
      </c>
      <c r="D67" s="140" t="s">
        <v>586</v>
      </c>
      <c r="E67" s="140" t="s">
        <v>586</v>
      </c>
      <c r="F67" s="141" t="s">
        <v>586</v>
      </c>
    </row>
    <row r="68" spans="1:6" ht="15">
      <c r="A68" s="129" t="s">
        <v>828</v>
      </c>
      <c r="B68" s="72"/>
      <c r="C68" s="13">
        <v>3200</v>
      </c>
      <c r="D68" s="13">
        <v>3200</v>
      </c>
      <c r="E68" s="13">
        <v>3200</v>
      </c>
      <c r="F68" s="14">
        <v>3200</v>
      </c>
    </row>
    <row r="69" spans="1:6" ht="18.75">
      <c r="A69" s="129" t="s">
        <v>1052</v>
      </c>
      <c r="B69" s="72"/>
      <c r="C69" s="153" t="s">
        <v>587</v>
      </c>
      <c r="D69" s="153" t="s">
        <v>587</v>
      </c>
      <c r="E69" s="13">
        <v>2100</v>
      </c>
      <c r="F69" s="14">
        <v>2100</v>
      </c>
    </row>
    <row r="70" spans="1:6" ht="71.25">
      <c r="A70" s="129" t="s">
        <v>521</v>
      </c>
      <c r="B70" s="72" t="s">
        <v>522</v>
      </c>
      <c r="C70" s="13">
        <v>8000</v>
      </c>
      <c r="D70" s="13">
        <v>8000</v>
      </c>
      <c r="E70" s="13">
        <v>8000</v>
      </c>
      <c r="F70" s="141" t="s">
        <v>586</v>
      </c>
    </row>
    <row r="71" spans="1:6" ht="42.75">
      <c r="A71" s="129" t="s">
        <v>759</v>
      </c>
      <c r="B71" s="72" t="s">
        <v>564</v>
      </c>
      <c r="C71" s="153" t="s">
        <v>587</v>
      </c>
      <c r="D71" s="153" t="s">
        <v>587</v>
      </c>
      <c r="E71" s="13">
        <v>5300</v>
      </c>
      <c r="F71" s="141" t="s">
        <v>586</v>
      </c>
    </row>
    <row r="72" spans="1:6" ht="85.5">
      <c r="A72" s="129" t="s">
        <v>969</v>
      </c>
      <c r="B72" s="72" t="s">
        <v>562</v>
      </c>
      <c r="C72" s="153" t="s">
        <v>587</v>
      </c>
      <c r="D72" s="153" t="s">
        <v>587</v>
      </c>
      <c r="E72" s="13">
        <v>37100</v>
      </c>
      <c r="F72" s="14">
        <v>37100</v>
      </c>
    </row>
    <row r="73" spans="1:6" ht="19.5" customHeight="1">
      <c r="A73" s="129"/>
      <c r="B73" s="72"/>
      <c r="C73" s="149"/>
      <c r="D73" s="149"/>
      <c r="E73" s="149"/>
      <c r="F73" s="150"/>
    </row>
    <row r="74" spans="1:6" ht="32.25" customHeight="1">
      <c r="A74" s="135" t="s">
        <v>760</v>
      </c>
      <c r="B74" s="69"/>
      <c r="C74" s="149"/>
      <c r="D74" s="149"/>
      <c r="E74" s="149"/>
      <c r="F74" s="150"/>
    </row>
    <row r="75" spans="1:6" ht="9" customHeight="1">
      <c r="A75" s="133"/>
      <c r="B75" s="134"/>
      <c r="C75" s="145"/>
      <c r="D75" s="145"/>
      <c r="E75" s="145"/>
      <c r="F75" s="146"/>
    </row>
    <row r="76" spans="1:6" ht="18" customHeight="1">
      <c r="A76" s="129" t="s">
        <v>761</v>
      </c>
      <c r="B76" s="72"/>
      <c r="C76" s="140" t="s">
        <v>586</v>
      </c>
      <c r="D76" s="140" t="s">
        <v>586</v>
      </c>
      <c r="E76" s="140" t="s">
        <v>586</v>
      </c>
      <c r="F76" s="141" t="s">
        <v>586</v>
      </c>
    </row>
    <row r="77" spans="1:6" ht="20.25" customHeight="1">
      <c r="A77" s="129" t="s">
        <v>865</v>
      </c>
      <c r="B77" s="72"/>
      <c r="C77" s="140" t="s">
        <v>586</v>
      </c>
      <c r="D77" s="140" t="s">
        <v>586</v>
      </c>
      <c r="E77" s="140" t="s">
        <v>586</v>
      </c>
      <c r="F77" s="141" t="s">
        <v>586</v>
      </c>
    </row>
    <row r="78" spans="1:6" ht="20.25" customHeight="1">
      <c r="A78" s="129" t="s">
        <v>866</v>
      </c>
      <c r="B78" s="72"/>
      <c r="C78" s="13">
        <v>18000</v>
      </c>
      <c r="D78" s="13">
        <v>18000</v>
      </c>
      <c r="E78" s="140" t="s">
        <v>586</v>
      </c>
      <c r="F78" s="141" t="s">
        <v>586</v>
      </c>
    </row>
    <row r="79" spans="1:6" ht="20.25" customHeight="1">
      <c r="A79" s="129" t="s">
        <v>867</v>
      </c>
      <c r="B79" s="72"/>
      <c r="C79" s="140" t="s">
        <v>586</v>
      </c>
      <c r="D79" s="140" t="s">
        <v>586</v>
      </c>
      <c r="E79" s="140" t="s">
        <v>586</v>
      </c>
      <c r="F79" s="141" t="s">
        <v>586</v>
      </c>
    </row>
    <row r="80" spans="1:6" ht="28.5">
      <c r="A80" s="129" t="s">
        <v>697</v>
      </c>
      <c r="B80" s="72"/>
      <c r="C80" s="13">
        <v>11700</v>
      </c>
      <c r="D80" s="13">
        <v>11700</v>
      </c>
      <c r="E80" s="13">
        <v>11700</v>
      </c>
      <c r="F80" s="14">
        <v>11700</v>
      </c>
    </row>
    <row r="81" spans="1:6" ht="28.5">
      <c r="A81" s="129" t="s">
        <v>657</v>
      </c>
      <c r="B81" s="72"/>
      <c r="C81" s="13">
        <v>11700</v>
      </c>
      <c r="D81" s="13">
        <v>11700</v>
      </c>
      <c r="E81" s="153" t="s">
        <v>587</v>
      </c>
      <c r="F81" s="144" t="s">
        <v>587</v>
      </c>
    </row>
    <row r="82" spans="1:6" ht="14.25">
      <c r="A82" s="129" t="s">
        <v>698</v>
      </c>
      <c r="B82" s="72"/>
      <c r="C82" s="140" t="s">
        <v>586</v>
      </c>
      <c r="D82" s="140" t="s">
        <v>586</v>
      </c>
      <c r="E82" s="140" t="s">
        <v>586</v>
      </c>
      <c r="F82" s="141" t="s">
        <v>586</v>
      </c>
    </row>
    <row r="83" spans="1:6" ht="28.5">
      <c r="A83" s="129" t="s">
        <v>472</v>
      </c>
      <c r="B83" s="72"/>
      <c r="C83" s="153" t="s">
        <v>587</v>
      </c>
      <c r="D83" s="153" t="s">
        <v>587</v>
      </c>
      <c r="E83" s="13">
        <v>5300</v>
      </c>
      <c r="F83" s="14">
        <v>5300</v>
      </c>
    </row>
    <row r="84" spans="1:6" ht="18.75">
      <c r="A84" s="129" t="s">
        <v>741</v>
      </c>
      <c r="B84" s="72"/>
      <c r="C84" s="153" t="s">
        <v>587</v>
      </c>
      <c r="D84" s="153" t="s">
        <v>587</v>
      </c>
      <c r="E84" s="13">
        <v>3700</v>
      </c>
      <c r="F84" s="14">
        <v>3700</v>
      </c>
    </row>
    <row r="85" spans="1:6" ht="85.5">
      <c r="A85" s="129" t="s">
        <v>827</v>
      </c>
      <c r="B85" s="72" t="s">
        <v>820</v>
      </c>
      <c r="C85" s="153" t="s">
        <v>587</v>
      </c>
      <c r="D85" s="153" t="s">
        <v>587</v>
      </c>
      <c r="E85" s="13">
        <v>5300</v>
      </c>
      <c r="F85" s="14">
        <v>5300</v>
      </c>
    </row>
    <row r="86" spans="1:6" ht="71.25">
      <c r="A86" s="129" t="s">
        <v>822</v>
      </c>
      <c r="B86" s="72" t="s">
        <v>821</v>
      </c>
      <c r="C86" s="153" t="s">
        <v>587</v>
      </c>
      <c r="D86" s="153" t="s">
        <v>587</v>
      </c>
      <c r="E86" s="13">
        <v>5300</v>
      </c>
      <c r="F86" s="14">
        <v>5300</v>
      </c>
    </row>
    <row r="87" spans="1:6" ht="15" customHeight="1">
      <c r="A87" s="129"/>
      <c r="B87" s="72"/>
      <c r="C87" s="149"/>
      <c r="D87" s="149"/>
      <c r="E87" s="149"/>
      <c r="F87" s="150"/>
    </row>
    <row r="88" spans="1:6" ht="18">
      <c r="A88" s="135" t="s">
        <v>699</v>
      </c>
      <c r="B88" s="69"/>
      <c r="C88" s="149"/>
      <c r="D88" s="149"/>
      <c r="E88" s="149"/>
      <c r="F88" s="150"/>
    </row>
    <row r="89" spans="1:6" ht="9" customHeight="1">
      <c r="A89" s="133"/>
      <c r="B89" s="134"/>
      <c r="C89" s="145"/>
      <c r="D89" s="145"/>
      <c r="E89" s="145"/>
      <c r="F89" s="146"/>
    </row>
    <row r="90" spans="1:6" ht="57">
      <c r="A90" s="129" t="s">
        <v>411</v>
      </c>
      <c r="B90" s="72"/>
      <c r="C90" s="13">
        <v>38700</v>
      </c>
      <c r="D90" s="13">
        <v>38700</v>
      </c>
      <c r="E90" s="192" t="s">
        <v>587</v>
      </c>
      <c r="F90" s="193" t="s">
        <v>587</v>
      </c>
    </row>
    <row r="91" spans="1:6" ht="28.5">
      <c r="A91" s="129" t="s">
        <v>858</v>
      </c>
      <c r="B91" s="72"/>
      <c r="C91" s="192" t="s">
        <v>587</v>
      </c>
      <c r="D91" s="192" t="s">
        <v>587</v>
      </c>
      <c r="E91" s="13">
        <v>30200</v>
      </c>
      <c r="F91" s="14">
        <v>30200</v>
      </c>
    </row>
    <row r="92" spans="1:6" ht="28.5">
      <c r="A92" s="129" t="s">
        <v>700</v>
      </c>
      <c r="B92" s="72"/>
      <c r="C92" s="153" t="s">
        <v>587</v>
      </c>
      <c r="D92" s="153" t="s">
        <v>587</v>
      </c>
      <c r="E92" s="13">
        <v>42400</v>
      </c>
      <c r="F92" s="14">
        <v>42400</v>
      </c>
    </row>
    <row r="93" spans="1:6" ht="15" customHeight="1">
      <c r="A93" s="129" t="s">
        <v>701</v>
      </c>
      <c r="B93" s="72"/>
      <c r="C93" s="140" t="s">
        <v>586</v>
      </c>
      <c r="D93" s="140" t="s">
        <v>586</v>
      </c>
      <c r="E93" s="140" t="s">
        <v>586</v>
      </c>
      <c r="F93" s="141" t="s">
        <v>586</v>
      </c>
    </row>
    <row r="94" spans="1:6" ht="71.25">
      <c r="A94" s="129" t="s">
        <v>970</v>
      </c>
      <c r="B94" s="72" t="s">
        <v>820</v>
      </c>
      <c r="C94" s="13">
        <v>12700</v>
      </c>
      <c r="D94" s="13">
        <v>12700</v>
      </c>
      <c r="E94" s="13">
        <v>12700</v>
      </c>
      <c r="F94" s="14">
        <v>12700</v>
      </c>
    </row>
    <row r="95" spans="1:6" ht="71.25">
      <c r="A95" s="129" t="s">
        <v>970</v>
      </c>
      <c r="B95" s="72" t="s">
        <v>819</v>
      </c>
      <c r="C95" s="13">
        <v>12700</v>
      </c>
      <c r="D95" s="13">
        <v>12700</v>
      </c>
      <c r="E95" s="13">
        <v>12700</v>
      </c>
      <c r="F95" s="14">
        <v>12700</v>
      </c>
    </row>
    <row r="96" spans="1:6" ht="28.5">
      <c r="A96" s="129" t="s">
        <v>527</v>
      </c>
      <c r="B96" s="72" t="s">
        <v>1049</v>
      </c>
      <c r="C96" s="13">
        <v>23300</v>
      </c>
      <c r="D96" s="13">
        <v>23300</v>
      </c>
      <c r="E96" s="13">
        <v>23300</v>
      </c>
      <c r="F96" s="14">
        <v>23300</v>
      </c>
    </row>
    <row r="97" spans="1:6" ht="28.5">
      <c r="A97" s="129" t="s">
        <v>527</v>
      </c>
      <c r="B97" s="72" t="s">
        <v>225</v>
      </c>
      <c r="C97" s="13">
        <v>23300</v>
      </c>
      <c r="D97" s="13">
        <v>23300</v>
      </c>
      <c r="E97" s="13">
        <v>23300</v>
      </c>
      <c r="F97" s="14">
        <v>23300</v>
      </c>
    </row>
    <row r="98" spans="1:6" ht="28.5">
      <c r="A98" s="129" t="s">
        <v>729</v>
      </c>
      <c r="B98" s="72" t="s">
        <v>823</v>
      </c>
      <c r="C98" s="13">
        <v>31500</v>
      </c>
      <c r="D98" s="13">
        <v>31500</v>
      </c>
      <c r="E98" s="13">
        <v>31500</v>
      </c>
      <c r="F98" s="14">
        <v>31500</v>
      </c>
    </row>
    <row r="99" spans="1:6" ht="15">
      <c r="A99" s="129" t="s">
        <v>906</v>
      </c>
      <c r="B99" s="72"/>
      <c r="C99" s="13">
        <v>25400</v>
      </c>
      <c r="D99" s="13">
        <v>25400</v>
      </c>
      <c r="E99" s="13">
        <v>25400</v>
      </c>
      <c r="F99" s="14">
        <v>25400</v>
      </c>
    </row>
    <row r="100" spans="1:6" ht="42.75">
      <c r="A100" s="129" t="s">
        <v>787</v>
      </c>
      <c r="B100" s="72"/>
      <c r="C100" s="13">
        <v>10600</v>
      </c>
      <c r="D100" s="13">
        <v>10600</v>
      </c>
      <c r="E100" s="13">
        <v>10600</v>
      </c>
      <c r="F100" s="14">
        <v>10600</v>
      </c>
    </row>
    <row r="101" spans="1:6" ht="57">
      <c r="A101" s="129" t="s">
        <v>788</v>
      </c>
      <c r="B101" s="72" t="s">
        <v>818</v>
      </c>
      <c r="C101" s="153" t="s">
        <v>587</v>
      </c>
      <c r="D101" s="13">
        <v>15900</v>
      </c>
      <c r="E101" s="153" t="s">
        <v>587</v>
      </c>
      <c r="F101" s="144" t="s">
        <v>587</v>
      </c>
    </row>
    <row r="102" spans="1:7" ht="18.75">
      <c r="A102" s="129" t="s">
        <v>65</v>
      </c>
      <c r="B102" s="72"/>
      <c r="C102" s="153" t="s">
        <v>587</v>
      </c>
      <c r="D102" s="153" t="s">
        <v>587</v>
      </c>
      <c r="E102" s="13">
        <v>11000</v>
      </c>
      <c r="F102" s="14">
        <v>11000</v>
      </c>
      <c r="G102" s="117"/>
    </row>
    <row r="103" spans="1:7" ht="28.5">
      <c r="A103" s="129" t="s">
        <v>565</v>
      </c>
      <c r="B103" s="72"/>
      <c r="C103" s="153" t="s">
        <v>587</v>
      </c>
      <c r="D103" s="153" t="s">
        <v>587</v>
      </c>
      <c r="E103" s="13">
        <v>21200</v>
      </c>
      <c r="F103" s="14">
        <v>21200</v>
      </c>
      <c r="G103" s="117"/>
    </row>
    <row r="104" spans="1:6" ht="28.5">
      <c r="A104" s="129" t="s">
        <v>1051</v>
      </c>
      <c r="B104" s="72"/>
      <c r="C104" s="153" t="s">
        <v>587</v>
      </c>
      <c r="D104" s="153" t="s">
        <v>587</v>
      </c>
      <c r="E104" s="13">
        <v>5300</v>
      </c>
      <c r="F104" s="14">
        <v>5300</v>
      </c>
    </row>
    <row r="105" spans="1:6" ht="15" customHeight="1">
      <c r="A105" s="129" t="s">
        <v>905</v>
      </c>
      <c r="B105" s="72"/>
      <c r="C105" s="153" t="s">
        <v>587</v>
      </c>
      <c r="D105" s="153" t="s">
        <v>587</v>
      </c>
      <c r="E105" s="13">
        <v>18600</v>
      </c>
      <c r="F105" s="14">
        <v>18600</v>
      </c>
    </row>
    <row r="106" spans="1:6" ht="15" customHeight="1">
      <c r="A106" s="129" t="s">
        <v>390</v>
      </c>
      <c r="B106" s="72"/>
      <c r="C106" s="140" t="s">
        <v>586</v>
      </c>
      <c r="D106" s="140" t="s">
        <v>586</v>
      </c>
      <c r="E106" s="140" t="s">
        <v>586</v>
      </c>
      <c r="F106" s="141" t="s">
        <v>586</v>
      </c>
    </row>
    <row r="107" spans="1:7" ht="15" customHeight="1">
      <c r="A107" s="129" t="s">
        <v>859</v>
      </c>
      <c r="B107" s="72"/>
      <c r="C107" s="13">
        <v>500</v>
      </c>
      <c r="D107" s="13">
        <v>500</v>
      </c>
      <c r="E107" s="13">
        <v>500</v>
      </c>
      <c r="F107" s="14">
        <v>500</v>
      </c>
      <c r="G107" s="117"/>
    </row>
    <row r="108" spans="1:6" ht="15">
      <c r="A108" s="129" t="s">
        <v>245</v>
      </c>
      <c r="B108" s="72"/>
      <c r="C108" s="13">
        <v>2100</v>
      </c>
      <c r="D108" s="13">
        <v>2100</v>
      </c>
      <c r="E108" s="13">
        <v>2100</v>
      </c>
      <c r="F108" s="14">
        <v>2100</v>
      </c>
    </row>
    <row r="109" spans="1:6" ht="15">
      <c r="A109" s="133"/>
      <c r="B109" s="134"/>
      <c r="C109" s="145"/>
      <c r="D109" s="145"/>
      <c r="E109" s="145"/>
      <c r="F109" s="146"/>
    </row>
    <row r="110" spans="1:6" s="114" customFormat="1" ht="18">
      <c r="A110" s="135" t="s">
        <v>733</v>
      </c>
      <c r="B110" s="69"/>
      <c r="C110" s="147"/>
      <c r="D110" s="147"/>
      <c r="E110" s="147"/>
      <c r="F110" s="148"/>
    </row>
    <row r="111" spans="1:6" ht="9" customHeight="1">
      <c r="A111" s="133"/>
      <c r="B111" s="134"/>
      <c r="C111" s="145"/>
      <c r="D111" s="145"/>
      <c r="E111" s="145"/>
      <c r="F111" s="146"/>
    </row>
    <row r="112" spans="1:6" ht="33.75" customHeight="1">
      <c r="A112" s="129" t="s">
        <v>789</v>
      </c>
      <c r="B112" s="72"/>
      <c r="C112" s="140" t="s">
        <v>586</v>
      </c>
      <c r="D112" s="140" t="s">
        <v>586</v>
      </c>
      <c r="E112" s="140" t="s">
        <v>586</v>
      </c>
      <c r="F112" s="141" t="s">
        <v>586</v>
      </c>
    </row>
    <row r="113" spans="1:7" ht="28.5">
      <c r="A113" s="129" t="s">
        <v>790</v>
      </c>
      <c r="B113" s="72"/>
      <c r="C113" s="13">
        <v>10600</v>
      </c>
      <c r="D113" s="13">
        <v>10600</v>
      </c>
      <c r="E113" s="13">
        <v>10600</v>
      </c>
      <c r="F113" s="14">
        <v>10600</v>
      </c>
      <c r="G113" s="117"/>
    </row>
    <row r="114" spans="1:6" ht="42.75">
      <c r="A114" s="129" t="s">
        <v>482</v>
      </c>
      <c r="B114" s="72"/>
      <c r="C114" s="192" t="s">
        <v>587</v>
      </c>
      <c r="D114" s="192" t="s">
        <v>587</v>
      </c>
      <c r="E114" s="13">
        <v>10600</v>
      </c>
      <c r="F114" s="14">
        <v>10600</v>
      </c>
    </row>
    <row r="115" spans="1:6" ht="57">
      <c r="A115" s="129" t="s">
        <v>302</v>
      </c>
      <c r="B115" s="72" t="s">
        <v>581</v>
      </c>
      <c r="C115" s="13">
        <v>12700</v>
      </c>
      <c r="D115" s="13">
        <v>12700</v>
      </c>
      <c r="E115" s="13">
        <v>12700</v>
      </c>
      <c r="F115" s="141" t="s">
        <v>586</v>
      </c>
    </row>
    <row r="116" spans="1:6" ht="15" customHeight="1">
      <c r="A116" s="129" t="s">
        <v>1050</v>
      </c>
      <c r="B116" s="72"/>
      <c r="C116" s="153" t="s">
        <v>587</v>
      </c>
      <c r="D116" s="153" t="s">
        <v>587</v>
      </c>
      <c r="E116" s="13">
        <v>4200</v>
      </c>
      <c r="F116" s="144" t="s">
        <v>587</v>
      </c>
    </row>
    <row r="117" spans="1:6" ht="15" customHeight="1">
      <c r="A117" s="129" t="s">
        <v>791</v>
      </c>
      <c r="B117" s="72"/>
      <c r="C117" s="153" t="s">
        <v>587</v>
      </c>
      <c r="D117" s="153" t="s">
        <v>587</v>
      </c>
      <c r="E117" s="140" t="s">
        <v>586</v>
      </c>
      <c r="F117" s="141" t="s">
        <v>586</v>
      </c>
    </row>
    <row r="118" spans="1:6" ht="15" customHeight="1">
      <c r="A118" s="129" t="s">
        <v>792</v>
      </c>
      <c r="B118" s="72"/>
      <c r="C118" s="153" t="s">
        <v>587</v>
      </c>
      <c r="D118" s="153" t="s">
        <v>587</v>
      </c>
      <c r="E118" s="153" t="s">
        <v>587</v>
      </c>
      <c r="F118" s="141" t="s">
        <v>586</v>
      </c>
    </row>
    <row r="119" spans="1:6" ht="14.25">
      <c r="A119" s="129" t="s">
        <v>793</v>
      </c>
      <c r="B119" s="72"/>
      <c r="C119" s="140" t="s">
        <v>586</v>
      </c>
      <c r="D119" s="140" t="s">
        <v>586</v>
      </c>
      <c r="E119" s="140" t="s">
        <v>586</v>
      </c>
      <c r="F119" s="141" t="s">
        <v>586</v>
      </c>
    </row>
    <row r="120" spans="1:6" ht="15">
      <c r="A120" s="129" t="s">
        <v>860</v>
      </c>
      <c r="B120" s="72"/>
      <c r="C120" s="13">
        <v>2100</v>
      </c>
      <c r="D120" s="13">
        <v>2100</v>
      </c>
      <c r="E120" s="13">
        <v>2100</v>
      </c>
      <c r="F120" s="14">
        <v>2100</v>
      </c>
    </row>
    <row r="121" spans="1:6" ht="15" customHeight="1">
      <c r="A121" s="129" t="s">
        <v>794</v>
      </c>
      <c r="B121" s="72"/>
      <c r="C121" s="153" t="s">
        <v>587</v>
      </c>
      <c r="D121" s="153" t="s">
        <v>587</v>
      </c>
      <c r="E121" s="13">
        <v>2100</v>
      </c>
      <c r="F121" s="14">
        <v>2100</v>
      </c>
    </row>
    <row r="122" spans="1:6" ht="15" customHeight="1">
      <c r="A122" s="129" t="s">
        <v>908</v>
      </c>
      <c r="B122" s="72"/>
      <c r="C122" s="140" t="s">
        <v>586</v>
      </c>
      <c r="D122" s="140" t="s">
        <v>586</v>
      </c>
      <c r="E122" s="140" t="s">
        <v>586</v>
      </c>
      <c r="F122" s="141" t="s">
        <v>586</v>
      </c>
    </row>
    <row r="123" spans="1:7" ht="15" customHeight="1">
      <c r="A123" s="129" t="s">
        <v>909</v>
      </c>
      <c r="B123" s="72"/>
      <c r="C123" s="153" t="s">
        <v>587</v>
      </c>
      <c r="D123" s="153" t="s">
        <v>587</v>
      </c>
      <c r="E123" s="13">
        <v>3200</v>
      </c>
      <c r="F123" s="14">
        <v>3200</v>
      </c>
      <c r="G123" s="117"/>
    </row>
    <row r="124" spans="1:6" ht="28.5">
      <c r="A124" s="129" t="s">
        <v>910</v>
      </c>
      <c r="B124" s="72"/>
      <c r="C124" s="140" t="s">
        <v>586</v>
      </c>
      <c r="D124" s="140" t="s">
        <v>586</v>
      </c>
      <c r="E124" s="153" t="s">
        <v>587</v>
      </c>
      <c r="F124" s="144" t="s">
        <v>587</v>
      </c>
    </row>
    <row r="125" spans="1:6" ht="28.5">
      <c r="A125" s="129" t="s">
        <v>911</v>
      </c>
      <c r="B125" s="72"/>
      <c r="C125" s="153" t="s">
        <v>587</v>
      </c>
      <c r="D125" s="153" t="s">
        <v>587</v>
      </c>
      <c r="E125" s="140" t="s">
        <v>586</v>
      </c>
      <c r="F125" s="144" t="s">
        <v>587</v>
      </c>
    </row>
    <row r="126" spans="1:6" ht="28.5">
      <c r="A126" s="129" t="s">
        <v>957</v>
      </c>
      <c r="B126" s="72"/>
      <c r="C126" s="153" t="s">
        <v>587</v>
      </c>
      <c r="D126" s="153" t="s">
        <v>587</v>
      </c>
      <c r="E126" s="13">
        <v>3000</v>
      </c>
      <c r="F126" s="144" t="s">
        <v>587</v>
      </c>
    </row>
    <row r="127" spans="1:6" ht="28.5">
      <c r="A127" s="129" t="s">
        <v>912</v>
      </c>
      <c r="B127" s="72"/>
      <c r="C127" s="153" t="s">
        <v>587</v>
      </c>
      <c r="D127" s="153" t="s">
        <v>587</v>
      </c>
      <c r="E127" s="153" t="s">
        <v>587</v>
      </c>
      <c r="F127" s="141" t="s">
        <v>586</v>
      </c>
    </row>
    <row r="128" spans="1:6" ht="15" customHeight="1">
      <c r="A128" s="129" t="s">
        <v>19</v>
      </c>
      <c r="B128" s="72"/>
      <c r="C128" s="153" t="s">
        <v>587</v>
      </c>
      <c r="D128" s="153" t="s">
        <v>587</v>
      </c>
      <c r="E128" s="13">
        <v>19100</v>
      </c>
      <c r="F128" s="14">
        <v>19100</v>
      </c>
    </row>
    <row r="129" spans="1:6" ht="15" customHeight="1">
      <c r="A129" s="129" t="s">
        <v>285</v>
      </c>
      <c r="B129" s="72"/>
      <c r="C129" s="140" t="s">
        <v>586</v>
      </c>
      <c r="D129" s="140" t="s">
        <v>586</v>
      </c>
      <c r="E129" s="140" t="s">
        <v>586</v>
      </c>
      <c r="F129" s="141" t="s">
        <v>586</v>
      </c>
    </row>
    <row r="130" spans="1:6" ht="18.75">
      <c r="A130" s="129" t="s">
        <v>958</v>
      </c>
      <c r="B130" s="72"/>
      <c r="C130" s="140" t="s">
        <v>586</v>
      </c>
      <c r="D130" s="140" t="s">
        <v>586</v>
      </c>
      <c r="E130" s="153" t="s">
        <v>587</v>
      </c>
      <c r="F130" s="144" t="s">
        <v>587</v>
      </c>
    </row>
    <row r="131" spans="1:6" ht="28.5">
      <c r="A131" s="129" t="s">
        <v>812</v>
      </c>
      <c r="B131" s="72"/>
      <c r="C131" s="153" t="s">
        <v>587</v>
      </c>
      <c r="D131" s="153" t="s">
        <v>587</v>
      </c>
      <c r="E131" s="140" t="s">
        <v>586</v>
      </c>
      <c r="F131" s="144" t="s">
        <v>587</v>
      </c>
    </row>
    <row r="132" spans="1:6" ht="18.75">
      <c r="A132" s="129" t="s">
        <v>959</v>
      </c>
      <c r="B132" s="72"/>
      <c r="C132" s="153" t="s">
        <v>587</v>
      </c>
      <c r="D132" s="153" t="s">
        <v>587</v>
      </c>
      <c r="E132" s="13">
        <v>5300</v>
      </c>
      <c r="F132" s="144" t="s">
        <v>587</v>
      </c>
    </row>
    <row r="133" spans="1:6" ht="18.75">
      <c r="A133" s="129" t="s">
        <v>960</v>
      </c>
      <c r="B133" s="72"/>
      <c r="C133" s="153" t="s">
        <v>587</v>
      </c>
      <c r="D133" s="153" t="s">
        <v>587</v>
      </c>
      <c r="E133" s="153" t="s">
        <v>587</v>
      </c>
      <c r="F133" s="141" t="s">
        <v>586</v>
      </c>
    </row>
    <row r="134" spans="1:6" ht="19.5" thickBot="1">
      <c r="A134" s="154" t="s">
        <v>961</v>
      </c>
      <c r="B134" s="79"/>
      <c r="C134" s="288" t="s">
        <v>587</v>
      </c>
      <c r="D134" s="288" t="s">
        <v>587</v>
      </c>
      <c r="E134" s="155" t="s">
        <v>586</v>
      </c>
      <c r="F134" s="156" t="s">
        <v>586</v>
      </c>
    </row>
  </sheetData>
  <mergeCells count="4">
    <mergeCell ref="A1:F1"/>
    <mergeCell ref="C4:D4"/>
    <mergeCell ref="B5:B6"/>
    <mergeCell ref="A2:F2"/>
  </mergeCells>
  <printOptions/>
  <pageMargins left="0.45" right="0.47" top="0.66" bottom="0.82" header="0.5" footer="0.5"/>
  <pageSetup horizontalDpi="600" verticalDpi="600" orientation="portrait" paperSize="9" scale="40" r:id="rId1"/>
  <rowBreaks count="1" manualBreakCount="1">
    <brk id="73" max="6" man="1"/>
  </rowBreaks>
</worksheet>
</file>

<file path=xl/worksheets/sheet22.xml><?xml version="1.0" encoding="utf-8"?>
<worksheet xmlns="http://schemas.openxmlformats.org/spreadsheetml/2006/main" xmlns:r="http://schemas.openxmlformats.org/officeDocument/2006/relationships">
  <sheetPr codeName="Sheet24"/>
  <dimension ref="A1:L128"/>
  <sheetViews>
    <sheetView view="pageBreakPreview" zoomScale="70" zoomScaleNormal="85" zoomScaleSheetLayoutView="70" workbookViewId="0" topLeftCell="A1">
      <pane xSplit="2" ySplit="7" topLeftCell="C8" activePane="bottomRight" state="frozen"/>
      <selection pane="topLeft" activeCell="A1" sqref="A1"/>
      <selection pane="topRight" activeCell="D1" sqref="D1"/>
      <selection pane="bottomLeft" activeCell="A7" sqref="A7"/>
      <selection pane="bottomRight" activeCell="B3" sqref="B1:B16384"/>
    </sheetView>
  </sheetViews>
  <sheetFormatPr defaultColWidth="8.875" defaultRowHeight="12.75"/>
  <cols>
    <col min="1" max="1" width="75.125" style="371" customWidth="1"/>
    <col min="2" max="2" width="38.25390625" style="371" customWidth="1"/>
    <col min="3" max="5" width="22.875" style="371" customWidth="1"/>
    <col min="6" max="16384" width="8.875" style="371" customWidth="1"/>
  </cols>
  <sheetData>
    <row r="1" spans="1:5" ht="17.25" customHeight="1">
      <c r="A1" s="747" t="s">
        <v>70</v>
      </c>
      <c r="B1" s="747"/>
      <c r="C1" s="747"/>
      <c r="D1" s="747"/>
      <c r="E1" s="747"/>
    </row>
    <row r="2" spans="1:12" s="1" customFormat="1" ht="22.5" customHeight="1">
      <c r="A2" s="642" t="s">
        <v>88</v>
      </c>
      <c r="B2" s="642"/>
      <c r="C2" s="642"/>
      <c r="D2" s="642"/>
      <c r="E2" s="642"/>
      <c r="F2" s="525"/>
      <c r="G2" s="525"/>
      <c r="H2" s="525"/>
      <c r="I2" s="525"/>
      <c r="J2" s="525"/>
      <c r="K2" s="525"/>
      <c r="L2" s="525"/>
    </row>
    <row r="3" spans="1:5" ht="14.25" customHeight="1" thickBot="1">
      <c r="A3" s="372"/>
      <c r="B3" s="372"/>
      <c r="C3" s="372"/>
      <c r="D3" s="372"/>
      <c r="E3" s="372"/>
    </row>
    <row r="4" spans="1:7" ht="71.25" customHeight="1">
      <c r="A4" s="632"/>
      <c r="B4" s="163" t="s">
        <v>270</v>
      </c>
      <c r="C4" s="164" t="s">
        <v>972</v>
      </c>
      <c r="D4" s="164" t="s">
        <v>972</v>
      </c>
      <c r="E4" s="165" t="s">
        <v>973</v>
      </c>
      <c r="G4" s="187"/>
    </row>
    <row r="5" spans="2:5" ht="25.5" customHeight="1">
      <c r="B5" s="167" t="s">
        <v>234</v>
      </c>
      <c r="C5" s="184" t="s">
        <v>974</v>
      </c>
      <c r="D5" s="184" t="s">
        <v>975</v>
      </c>
      <c r="E5" s="116" t="s">
        <v>976</v>
      </c>
    </row>
    <row r="6" spans="1:5" ht="12.75">
      <c r="A6" s="339" t="s">
        <v>1066</v>
      </c>
      <c r="B6" s="647" t="s">
        <v>238</v>
      </c>
      <c r="C6" s="427"/>
      <c r="D6" s="427"/>
      <c r="E6" s="589"/>
    </row>
    <row r="7" spans="1:5" ht="19.5" thickBot="1">
      <c r="A7" s="340" t="s">
        <v>518</v>
      </c>
      <c r="B7" s="648"/>
      <c r="C7" s="516">
        <f>(602000)+15000</f>
        <v>617000</v>
      </c>
      <c r="D7" s="516">
        <f>(637000)+15000</f>
        <v>652000</v>
      </c>
      <c r="E7" s="595">
        <f>(711000)+15000</f>
        <v>726000</v>
      </c>
    </row>
    <row r="8" spans="1:5" s="375" customFormat="1" ht="18">
      <c r="A8" s="53" t="s">
        <v>749</v>
      </c>
      <c r="B8" s="161" t="s">
        <v>235</v>
      </c>
      <c r="C8" s="373"/>
      <c r="D8" s="373"/>
      <c r="E8" s="374"/>
    </row>
    <row r="9" spans="1:5" ht="15">
      <c r="A9" s="376"/>
      <c r="B9" s="377"/>
      <c r="C9" s="378"/>
      <c r="D9" s="378"/>
      <c r="E9" s="379"/>
    </row>
    <row r="10" spans="1:5" s="375" customFormat="1" ht="18">
      <c r="A10" s="380" t="s">
        <v>585</v>
      </c>
      <c r="B10" s="381"/>
      <c r="C10" s="382"/>
      <c r="D10" s="382"/>
      <c r="E10" s="383"/>
    </row>
    <row r="11" spans="1:5" ht="9" customHeight="1">
      <c r="A11" s="384"/>
      <c r="B11" s="385"/>
      <c r="C11" s="386"/>
      <c r="D11" s="386"/>
      <c r="E11" s="387"/>
    </row>
    <row r="12" spans="1:5" ht="28.5" customHeight="1">
      <c r="A12" s="388" t="s">
        <v>71</v>
      </c>
      <c r="B12" s="389"/>
      <c r="C12" s="390" t="s">
        <v>586</v>
      </c>
      <c r="D12" s="390" t="s">
        <v>586</v>
      </c>
      <c r="E12" s="391" t="s">
        <v>586</v>
      </c>
    </row>
    <row r="13" spans="1:5" ht="28.5" customHeight="1">
      <c r="A13" s="388" t="s">
        <v>503</v>
      </c>
      <c r="B13" s="389"/>
      <c r="C13" s="390" t="s">
        <v>586</v>
      </c>
      <c r="D13" s="390" t="s">
        <v>586</v>
      </c>
      <c r="E13" s="391" t="s">
        <v>586</v>
      </c>
    </row>
    <row r="14" spans="1:5" ht="15">
      <c r="A14" s="384"/>
      <c r="B14" s="385"/>
      <c r="C14" s="392"/>
      <c r="D14" s="392"/>
      <c r="E14" s="393"/>
    </row>
    <row r="15" spans="1:5" ht="15">
      <c r="A15" s="384"/>
      <c r="B15" s="385"/>
      <c r="C15" s="392"/>
      <c r="D15" s="392"/>
      <c r="E15" s="393"/>
    </row>
    <row r="16" spans="1:5" s="375" customFormat="1" ht="18">
      <c r="A16" s="380" t="s">
        <v>465</v>
      </c>
      <c r="B16" s="381"/>
      <c r="C16" s="394"/>
      <c r="D16" s="394"/>
      <c r="E16" s="395"/>
    </row>
    <row r="17" spans="1:5" ht="9.75" customHeight="1">
      <c r="A17" s="384"/>
      <c r="B17" s="385"/>
      <c r="C17" s="392"/>
      <c r="D17" s="392"/>
      <c r="E17" s="393"/>
    </row>
    <row r="18" spans="1:5" ht="14.25">
      <c r="A18" s="388" t="s">
        <v>688</v>
      </c>
      <c r="B18" s="389"/>
      <c r="C18" s="390" t="s">
        <v>586</v>
      </c>
      <c r="D18" s="390" t="s">
        <v>586</v>
      </c>
      <c r="E18" s="391" t="s">
        <v>586</v>
      </c>
    </row>
    <row r="19" spans="1:5" ht="14.25">
      <c r="A19" s="388" t="s">
        <v>689</v>
      </c>
      <c r="B19" s="389"/>
      <c r="C19" s="390" t="s">
        <v>586</v>
      </c>
      <c r="D19" s="390" t="s">
        <v>586</v>
      </c>
      <c r="E19" s="391" t="s">
        <v>586</v>
      </c>
    </row>
    <row r="20" spans="1:5" ht="14.25">
      <c r="A20" s="388" t="s">
        <v>690</v>
      </c>
      <c r="B20" s="389"/>
      <c r="C20" s="390" t="s">
        <v>586</v>
      </c>
      <c r="D20" s="390" t="s">
        <v>586</v>
      </c>
      <c r="E20" s="391" t="s">
        <v>586</v>
      </c>
    </row>
    <row r="21" spans="1:5" ht="14.25">
      <c r="A21" s="388" t="s">
        <v>691</v>
      </c>
      <c r="B21" s="389"/>
      <c r="C21" s="390" t="s">
        <v>586</v>
      </c>
      <c r="D21" s="390" t="s">
        <v>586</v>
      </c>
      <c r="E21" s="391" t="s">
        <v>586</v>
      </c>
    </row>
    <row r="22" spans="1:5" ht="42.75">
      <c r="A22" s="388" t="s">
        <v>325</v>
      </c>
      <c r="B22" s="389"/>
      <c r="C22" s="346" t="s">
        <v>587</v>
      </c>
      <c r="D22" s="346">
        <v>28600</v>
      </c>
      <c r="E22" s="347">
        <v>28600</v>
      </c>
    </row>
    <row r="23" spans="1:5" ht="28.5">
      <c r="A23" s="388" t="s">
        <v>692</v>
      </c>
      <c r="B23" s="389"/>
      <c r="C23" s="390" t="s">
        <v>586</v>
      </c>
      <c r="D23" s="390" t="s">
        <v>586</v>
      </c>
      <c r="E23" s="391" t="s">
        <v>586</v>
      </c>
    </row>
    <row r="24" spans="1:5" ht="14.25">
      <c r="A24" s="388" t="s">
        <v>693</v>
      </c>
      <c r="B24" s="389"/>
      <c r="C24" s="390" t="s">
        <v>586</v>
      </c>
      <c r="D24" s="390" t="s">
        <v>586</v>
      </c>
      <c r="E24" s="391" t="s">
        <v>586</v>
      </c>
    </row>
    <row r="25" spans="1:5" ht="14.25">
      <c r="A25" s="388" t="s">
        <v>694</v>
      </c>
      <c r="B25" s="389"/>
      <c r="C25" s="390" t="s">
        <v>586</v>
      </c>
      <c r="D25" s="390" t="s">
        <v>586</v>
      </c>
      <c r="E25" s="391" t="s">
        <v>586</v>
      </c>
    </row>
    <row r="26" spans="1:5" ht="15">
      <c r="A26" s="388" t="s">
        <v>324</v>
      </c>
      <c r="B26" s="389"/>
      <c r="C26" s="346">
        <v>6400</v>
      </c>
      <c r="D26" s="346">
        <v>6400</v>
      </c>
      <c r="E26" s="347">
        <v>6400</v>
      </c>
    </row>
    <row r="27" spans="1:5" ht="15">
      <c r="A27" s="388" t="s">
        <v>516</v>
      </c>
      <c r="B27" s="389"/>
      <c r="C27" s="346" t="s">
        <v>587</v>
      </c>
      <c r="D27" s="346" t="s">
        <v>587</v>
      </c>
      <c r="E27" s="347">
        <v>10600</v>
      </c>
    </row>
    <row r="28" spans="1:5" ht="14.25">
      <c r="A28" s="388" t="s">
        <v>26</v>
      </c>
      <c r="B28" s="389"/>
      <c r="C28" s="390" t="s">
        <v>586</v>
      </c>
      <c r="D28" s="390" t="s">
        <v>586</v>
      </c>
      <c r="E28" s="391" t="s">
        <v>586</v>
      </c>
    </row>
    <row r="29" spans="1:5" ht="42.75">
      <c r="A29" s="388" t="s">
        <v>984</v>
      </c>
      <c r="B29" s="389"/>
      <c r="C29" s="390" t="s">
        <v>586</v>
      </c>
      <c r="D29" s="390" t="s">
        <v>586</v>
      </c>
      <c r="E29" s="391" t="s">
        <v>586</v>
      </c>
    </row>
    <row r="30" spans="1:5" ht="28.5">
      <c r="A30" s="388" t="s">
        <v>985</v>
      </c>
      <c r="B30" s="389"/>
      <c r="C30" s="390" t="s">
        <v>586</v>
      </c>
      <c r="D30" s="390" t="s">
        <v>586</v>
      </c>
      <c r="E30" s="391" t="s">
        <v>586</v>
      </c>
    </row>
    <row r="31" spans="1:5" ht="14.25">
      <c r="A31" s="388" t="s">
        <v>986</v>
      </c>
      <c r="B31" s="389"/>
      <c r="C31" s="390" t="s">
        <v>586</v>
      </c>
      <c r="D31" s="390" t="s">
        <v>586</v>
      </c>
      <c r="E31" s="391" t="s">
        <v>586</v>
      </c>
    </row>
    <row r="32" spans="1:5" ht="28.5">
      <c r="A32" s="388" t="s">
        <v>27</v>
      </c>
      <c r="B32" s="389"/>
      <c r="C32" s="346">
        <v>8500</v>
      </c>
      <c r="D32" s="390" t="s">
        <v>586</v>
      </c>
      <c r="E32" s="391" t="s">
        <v>586</v>
      </c>
    </row>
    <row r="33" spans="1:5" ht="42.75">
      <c r="A33" s="388" t="s">
        <v>674</v>
      </c>
      <c r="B33" s="389"/>
      <c r="C33" s="346">
        <v>10600</v>
      </c>
      <c r="D33" s="346">
        <v>2100</v>
      </c>
      <c r="E33" s="347">
        <v>2100</v>
      </c>
    </row>
    <row r="34" spans="1:5" ht="14.25">
      <c r="A34" s="142" t="s">
        <v>987</v>
      </c>
      <c r="B34" s="143"/>
      <c r="C34" s="390" t="s">
        <v>586</v>
      </c>
      <c r="D34" s="390" t="s">
        <v>586</v>
      </c>
      <c r="E34" s="391" t="s">
        <v>586</v>
      </c>
    </row>
    <row r="35" spans="1:5" ht="15">
      <c r="A35" s="384"/>
      <c r="B35" s="385"/>
      <c r="C35" s="392"/>
      <c r="D35" s="392"/>
      <c r="E35" s="393"/>
    </row>
    <row r="36" spans="1:5" ht="15">
      <c r="A36" s="384"/>
      <c r="B36" s="385"/>
      <c r="C36" s="392"/>
      <c r="D36" s="392"/>
      <c r="E36" s="393"/>
    </row>
    <row r="37" spans="1:5" s="375" customFormat="1" ht="18">
      <c r="A37" s="380" t="s">
        <v>424</v>
      </c>
      <c r="B37" s="381"/>
      <c r="C37" s="394"/>
      <c r="D37" s="394"/>
      <c r="E37" s="395"/>
    </row>
    <row r="38" spans="1:5" ht="8.25" customHeight="1">
      <c r="A38" s="384"/>
      <c r="B38" s="385"/>
      <c r="C38" s="392"/>
      <c r="D38" s="392"/>
      <c r="E38" s="393"/>
    </row>
    <row r="39" spans="1:5" ht="14.25">
      <c r="A39" s="388" t="s">
        <v>988</v>
      </c>
      <c r="B39" s="389"/>
      <c r="C39" s="390" t="s">
        <v>586</v>
      </c>
      <c r="D39" s="390" t="s">
        <v>586</v>
      </c>
      <c r="E39" s="391" t="s">
        <v>586</v>
      </c>
    </row>
    <row r="40" spans="1:5" s="397" customFormat="1" ht="18.75">
      <c r="A40" s="388" t="s">
        <v>989</v>
      </c>
      <c r="B40" s="389"/>
      <c r="C40" s="396" t="s">
        <v>587</v>
      </c>
      <c r="D40" s="390" t="s">
        <v>586</v>
      </c>
      <c r="E40" s="391" t="s">
        <v>586</v>
      </c>
    </row>
    <row r="41" spans="1:5" s="397" customFormat="1" ht="39" customHeight="1">
      <c r="A41" s="388" t="s">
        <v>33</v>
      </c>
      <c r="B41" s="389"/>
      <c r="C41" s="390" t="s">
        <v>586</v>
      </c>
      <c r="D41" s="390" t="s">
        <v>586</v>
      </c>
      <c r="E41" s="391" t="s">
        <v>586</v>
      </c>
    </row>
    <row r="42" spans="1:5" s="397" customFormat="1" ht="14.25">
      <c r="A42" s="388" t="s">
        <v>34</v>
      </c>
      <c r="B42" s="389"/>
      <c r="C42" s="390" t="s">
        <v>586</v>
      </c>
      <c r="D42" s="390" t="s">
        <v>586</v>
      </c>
      <c r="E42" s="391" t="s">
        <v>586</v>
      </c>
    </row>
    <row r="43" spans="1:5" s="397" customFormat="1" ht="42.75">
      <c r="A43" s="388" t="s">
        <v>35</v>
      </c>
      <c r="B43" s="389"/>
      <c r="C43" s="390" t="s">
        <v>586</v>
      </c>
      <c r="D43" s="390" t="s">
        <v>586</v>
      </c>
      <c r="E43" s="391" t="s">
        <v>586</v>
      </c>
    </row>
    <row r="44" spans="1:5" s="397" customFormat="1" ht="14.25">
      <c r="A44" s="388" t="s">
        <v>36</v>
      </c>
      <c r="B44" s="389"/>
      <c r="C44" s="390" t="s">
        <v>586</v>
      </c>
      <c r="D44" s="390" t="s">
        <v>586</v>
      </c>
      <c r="E44" s="391" t="s">
        <v>586</v>
      </c>
    </row>
    <row r="45" spans="1:5" s="397" customFormat="1" ht="28.5">
      <c r="A45" s="388" t="s">
        <v>53</v>
      </c>
      <c r="B45" s="389"/>
      <c r="C45" s="390" t="s">
        <v>586</v>
      </c>
      <c r="D45" s="390" t="s">
        <v>586</v>
      </c>
      <c r="E45" s="391" t="s">
        <v>586</v>
      </c>
    </row>
    <row r="46" spans="1:5" ht="15">
      <c r="A46" s="384"/>
      <c r="B46" s="385"/>
      <c r="C46" s="392"/>
      <c r="D46" s="392"/>
      <c r="E46" s="393"/>
    </row>
    <row r="47" spans="1:5" s="375" customFormat="1" ht="18">
      <c r="A47" s="380" t="s">
        <v>429</v>
      </c>
      <c r="B47" s="381"/>
      <c r="C47" s="394"/>
      <c r="D47" s="394"/>
      <c r="E47" s="395"/>
    </row>
    <row r="48" spans="1:5" ht="8.25" customHeight="1">
      <c r="A48" s="384"/>
      <c r="B48" s="385"/>
      <c r="C48" s="392"/>
      <c r="D48" s="392"/>
      <c r="E48" s="393"/>
    </row>
    <row r="49" spans="1:5" ht="14.25">
      <c r="A49" s="388" t="s">
        <v>881</v>
      </c>
      <c r="B49" s="389"/>
      <c r="C49" s="390" t="s">
        <v>586</v>
      </c>
      <c r="D49" s="390" t="s">
        <v>586</v>
      </c>
      <c r="E49" s="391" t="s">
        <v>586</v>
      </c>
    </row>
    <row r="50" spans="1:5" ht="18.75">
      <c r="A50" s="388" t="s">
        <v>162</v>
      </c>
      <c r="B50" s="389"/>
      <c r="C50" s="396" t="s">
        <v>587</v>
      </c>
      <c r="D50" s="346">
        <v>8500</v>
      </c>
      <c r="E50" s="347">
        <v>8500</v>
      </c>
    </row>
    <row r="51" spans="1:5" ht="18.75">
      <c r="A51" s="388" t="s">
        <v>882</v>
      </c>
      <c r="B51" s="389"/>
      <c r="C51" s="396" t="s">
        <v>587</v>
      </c>
      <c r="D51" s="390" t="s">
        <v>586</v>
      </c>
      <c r="E51" s="391" t="s">
        <v>586</v>
      </c>
    </row>
    <row r="52" spans="1:5" ht="71.25">
      <c r="A52" s="388" t="s">
        <v>23</v>
      </c>
      <c r="B52" s="389"/>
      <c r="C52" s="396" t="s">
        <v>587</v>
      </c>
      <c r="D52" s="346">
        <v>15900</v>
      </c>
      <c r="E52" s="347">
        <v>15900</v>
      </c>
    </row>
    <row r="53" spans="1:6" ht="30.75" customHeight="1">
      <c r="A53" s="388" t="s">
        <v>883</v>
      </c>
      <c r="B53" s="389"/>
      <c r="C53" s="390" t="s">
        <v>586</v>
      </c>
      <c r="D53" s="390" t="s">
        <v>586</v>
      </c>
      <c r="E53" s="391" t="s">
        <v>586</v>
      </c>
      <c r="F53" s="414"/>
    </row>
    <row r="54" spans="1:5" ht="30.75" customHeight="1">
      <c r="A54" s="388" t="s">
        <v>884</v>
      </c>
      <c r="B54" s="389"/>
      <c r="C54" s="396" t="s">
        <v>587</v>
      </c>
      <c r="D54" s="390" t="s">
        <v>586</v>
      </c>
      <c r="E54" s="391" t="s">
        <v>586</v>
      </c>
    </row>
    <row r="55" spans="1:5" ht="14.25">
      <c r="A55" s="388" t="s">
        <v>885</v>
      </c>
      <c r="B55" s="389"/>
      <c r="C55" s="390" t="s">
        <v>586</v>
      </c>
      <c r="D55" s="390" t="s">
        <v>586</v>
      </c>
      <c r="E55" s="391" t="s">
        <v>586</v>
      </c>
    </row>
    <row r="56" spans="1:5" ht="42.75">
      <c r="A56" s="388" t="s">
        <v>128</v>
      </c>
      <c r="B56" s="389"/>
      <c r="C56" s="396" t="s">
        <v>587</v>
      </c>
      <c r="D56" s="390" t="s">
        <v>586</v>
      </c>
      <c r="E56" s="391" t="s">
        <v>586</v>
      </c>
    </row>
    <row r="57" spans="1:5" ht="14.25">
      <c r="A57" s="388" t="s">
        <v>129</v>
      </c>
      <c r="B57" s="389"/>
      <c r="C57" s="390" t="s">
        <v>586</v>
      </c>
      <c r="D57" s="390" t="s">
        <v>586</v>
      </c>
      <c r="E57" s="391" t="s">
        <v>586</v>
      </c>
    </row>
    <row r="58" spans="1:5" ht="28.5">
      <c r="A58" s="388" t="s">
        <v>25</v>
      </c>
      <c r="B58" s="389"/>
      <c r="C58" s="396" t="s">
        <v>587</v>
      </c>
      <c r="D58" s="390" t="s">
        <v>586</v>
      </c>
      <c r="E58" s="391" t="s">
        <v>586</v>
      </c>
    </row>
    <row r="59" spans="1:5" ht="30" customHeight="1">
      <c r="A59" s="388" t="s">
        <v>131</v>
      </c>
      <c r="B59" s="389"/>
      <c r="C59" s="390" t="s">
        <v>586</v>
      </c>
      <c r="D59" s="390" t="s">
        <v>586</v>
      </c>
      <c r="E59" s="391" t="s">
        <v>586</v>
      </c>
    </row>
    <row r="60" spans="1:5" ht="30" customHeight="1">
      <c r="A60" s="388" t="s">
        <v>233</v>
      </c>
      <c r="B60" s="389"/>
      <c r="C60" s="390" t="s">
        <v>586</v>
      </c>
      <c r="D60" s="396" t="s">
        <v>587</v>
      </c>
      <c r="E60" s="398" t="s">
        <v>587</v>
      </c>
    </row>
    <row r="61" spans="1:5" ht="34.5" customHeight="1">
      <c r="A61" s="388" t="s">
        <v>752</v>
      </c>
      <c r="B61" s="389"/>
      <c r="C61" s="396" t="s">
        <v>587</v>
      </c>
      <c r="D61" s="390" t="s">
        <v>586</v>
      </c>
      <c r="E61" s="391" t="s">
        <v>586</v>
      </c>
    </row>
    <row r="62" spans="1:5" ht="30.75" customHeight="1">
      <c r="A62" s="388" t="s">
        <v>753</v>
      </c>
      <c r="B62" s="389"/>
      <c r="C62" s="390" t="s">
        <v>586</v>
      </c>
      <c r="D62" s="390" t="s">
        <v>586</v>
      </c>
      <c r="E62" s="391" t="s">
        <v>586</v>
      </c>
    </row>
    <row r="63" spans="1:5" ht="30.75" customHeight="1">
      <c r="A63" s="388" t="s">
        <v>754</v>
      </c>
      <c r="B63" s="389"/>
      <c r="C63" s="390" t="s">
        <v>586</v>
      </c>
      <c r="D63" s="390" t="s">
        <v>586</v>
      </c>
      <c r="E63" s="391" t="s">
        <v>586</v>
      </c>
    </row>
    <row r="64" spans="1:5" ht="30.75" customHeight="1">
      <c r="A64" s="388" t="s">
        <v>755</v>
      </c>
      <c r="B64" s="389"/>
      <c r="C64" s="390" t="s">
        <v>586</v>
      </c>
      <c r="D64" s="408" t="s">
        <v>587</v>
      </c>
      <c r="E64" s="398" t="s">
        <v>587</v>
      </c>
    </row>
    <row r="65" spans="1:5" ht="28.5">
      <c r="A65" s="388" t="s">
        <v>590</v>
      </c>
      <c r="B65" s="389"/>
      <c r="C65" s="390" t="s">
        <v>586</v>
      </c>
      <c r="D65" s="409" t="s">
        <v>586</v>
      </c>
      <c r="E65" s="391" t="s">
        <v>586</v>
      </c>
    </row>
    <row r="66" spans="1:5" ht="30.75" customHeight="1">
      <c r="A66" s="388" t="s">
        <v>757</v>
      </c>
      <c r="B66" s="389"/>
      <c r="C66" s="390" t="s">
        <v>586</v>
      </c>
      <c r="D66" s="409" t="s">
        <v>586</v>
      </c>
      <c r="E66" s="391" t="s">
        <v>586</v>
      </c>
    </row>
    <row r="67" spans="1:5" ht="14.25">
      <c r="A67" s="388" t="s">
        <v>758</v>
      </c>
      <c r="B67" s="389"/>
      <c r="C67" s="390" t="s">
        <v>586</v>
      </c>
      <c r="D67" s="390" t="s">
        <v>586</v>
      </c>
      <c r="E67" s="391" t="s">
        <v>586</v>
      </c>
    </row>
    <row r="68" spans="1:5" ht="18.75">
      <c r="A68" s="388" t="s">
        <v>828</v>
      </c>
      <c r="B68" s="389"/>
      <c r="C68" s="396" t="s">
        <v>587</v>
      </c>
      <c r="D68" s="346">
        <v>3200</v>
      </c>
      <c r="E68" s="347">
        <v>3200</v>
      </c>
    </row>
    <row r="69" spans="1:5" ht="71.25">
      <c r="A69" s="388" t="s">
        <v>521</v>
      </c>
      <c r="B69" s="389" t="s">
        <v>522</v>
      </c>
      <c r="C69" s="396" t="s">
        <v>587</v>
      </c>
      <c r="D69" s="346">
        <v>8000</v>
      </c>
      <c r="E69" s="391" t="s">
        <v>586</v>
      </c>
    </row>
    <row r="70" spans="1:5" ht="42.75">
      <c r="A70" s="388" t="s">
        <v>759</v>
      </c>
      <c r="B70" s="389" t="s">
        <v>564</v>
      </c>
      <c r="C70" s="396" t="s">
        <v>587</v>
      </c>
      <c r="D70" s="346">
        <v>5300</v>
      </c>
      <c r="E70" s="391" t="s">
        <v>586</v>
      </c>
    </row>
    <row r="71" spans="1:5" ht="85.5">
      <c r="A71" s="129" t="s">
        <v>969</v>
      </c>
      <c r="B71" s="389" t="s">
        <v>562</v>
      </c>
      <c r="C71" s="396" t="s">
        <v>587</v>
      </c>
      <c r="D71" s="346">
        <v>37100</v>
      </c>
      <c r="E71" s="347">
        <v>37100</v>
      </c>
    </row>
    <row r="72" spans="1:5" ht="19.5" customHeight="1">
      <c r="A72" s="388"/>
      <c r="B72" s="389"/>
      <c r="C72" s="399"/>
      <c r="D72" s="399"/>
      <c r="E72" s="400"/>
    </row>
    <row r="73" spans="1:5" ht="32.25" customHeight="1">
      <c r="A73" s="380" t="s">
        <v>760</v>
      </c>
      <c r="B73" s="381"/>
      <c r="C73" s="399"/>
      <c r="D73" s="399"/>
      <c r="E73" s="400"/>
    </row>
    <row r="74" spans="1:5" ht="9" customHeight="1">
      <c r="A74" s="384"/>
      <c r="B74" s="385"/>
      <c r="C74" s="392"/>
      <c r="D74" s="392"/>
      <c r="E74" s="393"/>
    </row>
    <row r="75" spans="1:5" ht="18" customHeight="1">
      <c r="A75" s="388" t="s">
        <v>761</v>
      </c>
      <c r="B75" s="389"/>
      <c r="C75" s="390" t="s">
        <v>586</v>
      </c>
      <c r="D75" s="390" t="s">
        <v>586</v>
      </c>
      <c r="E75" s="391" t="s">
        <v>586</v>
      </c>
    </row>
    <row r="76" spans="1:5" ht="20.25" customHeight="1">
      <c r="A76" s="388" t="s">
        <v>865</v>
      </c>
      <c r="B76" s="389"/>
      <c r="C76" s="390" t="s">
        <v>586</v>
      </c>
      <c r="D76" s="390" t="s">
        <v>586</v>
      </c>
      <c r="E76" s="391" t="s">
        <v>586</v>
      </c>
    </row>
    <row r="77" spans="1:5" ht="20.25" customHeight="1">
      <c r="A77" s="388" t="s">
        <v>866</v>
      </c>
      <c r="B77" s="389"/>
      <c r="C77" s="346">
        <v>18000</v>
      </c>
      <c r="D77" s="390" t="s">
        <v>586</v>
      </c>
      <c r="E77" s="391" t="s">
        <v>586</v>
      </c>
    </row>
    <row r="78" spans="1:5" ht="20.25" customHeight="1">
      <c r="A78" s="388" t="s">
        <v>867</v>
      </c>
      <c r="B78" s="389"/>
      <c r="C78" s="390" t="s">
        <v>586</v>
      </c>
      <c r="D78" s="390" t="s">
        <v>586</v>
      </c>
      <c r="E78" s="391" t="s">
        <v>586</v>
      </c>
    </row>
    <row r="79" spans="1:5" ht="28.5">
      <c r="A79" s="388" t="s">
        <v>697</v>
      </c>
      <c r="B79" s="389" t="s">
        <v>266</v>
      </c>
      <c r="C79" s="346">
        <v>11700</v>
      </c>
      <c r="D79" s="346">
        <v>11700</v>
      </c>
      <c r="E79" s="347">
        <v>11700</v>
      </c>
    </row>
    <row r="80" spans="1:5" ht="28.5">
      <c r="A80" s="388" t="s">
        <v>657</v>
      </c>
      <c r="B80" s="389"/>
      <c r="C80" s="346">
        <v>11700</v>
      </c>
      <c r="D80" s="396" t="s">
        <v>587</v>
      </c>
      <c r="E80" s="398" t="s">
        <v>587</v>
      </c>
    </row>
    <row r="81" spans="1:5" ht="14.25">
      <c r="A81" s="388" t="s">
        <v>698</v>
      </c>
      <c r="B81" s="389"/>
      <c r="C81" s="390" t="s">
        <v>586</v>
      </c>
      <c r="D81" s="390" t="s">
        <v>586</v>
      </c>
      <c r="E81" s="391" t="s">
        <v>586</v>
      </c>
    </row>
    <row r="82" spans="1:5" ht="28.5">
      <c r="A82" s="388" t="s">
        <v>472</v>
      </c>
      <c r="B82" s="389"/>
      <c r="C82" s="396" t="s">
        <v>587</v>
      </c>
      <c r="D82" s="346">
        <v>5300</v>
      </c>
      <c r="E82" s="347">
        <v>5300</v>
      </c>
    </row>
    <row r="83" spans="1:5" ht="18.75">
      <c r="A83" s="388" t="s">
        <v>741</v>
      </c>
      <c r="B83" s="389"/>
      <c r="C83" s="396" t="s">
        <v>587</v>
      </c>
      <c r="D83" s="346">
        <v>3700</v>
      </c>
      <c r="E83" s="347">
        <v>3700</v>
      </c>
    </row>
    <row r="84" spans="1:5" ht="71.25">
      <c r="A84" s="129" t="s">
        <v>822</v>
      </c>
      <c r="B84" s="389"/>
      <c r="C84" s="396" t="s">
        <v>587</v>
      </c>
      <c r="D84" s="346">
        <v>5300</v>
      </c>
      <c r="E84" s="347">
        <v>5300</v>
      </c>
    </row>
    <row r="85" spans="1:5" ht="15" customHeight="1">
      <c r="A85" s="388"/>
      <c r="B85" s="389"/>
      <c r="C85" s="399"/>
      <c r="D85" s="399"/>
      <c r="E85" s="400"/>
    </row>
    <row r="86" spans="1:5" ht="18">
      <c r="A86" s="380" t="s">
        <v>699</v>
      </c>
      <c r="B86" s="381"/>
      <c r="C86" s="399"/>
      <c r="D86" s="399"/>
      <c r="E86" s="400"/>
    </row>
    <row r="87" spans="1:5" ht="9" customHeight="1">
      <c r="A87" s="384"/>
      <c r="B87" s="385"/>
      <c r="C87" s="392"/>
      <c r="D87" s="392"/>
      <c r="E87" s="393"/>
    </row>
    <row r="88" spans="1:5" ht="28.5">
      <c r="A88" s="388" t="s">
        <v>675</v>
      </c>
      <c r="B88" s="389"/>
      <c r="C88" s="346">
        <v>38700</v>
      </c>
      <c r="D88" s="401" t="s">
        <v>587</v>
      </c>
      <c r="E88" s="402" t="s">
        <v>587</v>
      </c>
    </row>
    <row r="89" spans="1:5" ht="28.5">
      <c r="A89" s="388" t="s">
        <v>858</v>
      </c>
      <c r="B89" s="389"/>
      <c r="C89" s="401" t="s">
        <v>587</v>
      </c>
      <c r="D89" s="346">
        <v>30200</v>
      </c>
      <c r="E89" s="391" t="s">
        <v>586</v>
      </c>
    </row>
    <row r="90" spans="1:5" ht="28.5">
      <c r="A90" s="388" t="s">
        <v>24</v>
      </c>
      <c r="B90" s="389"/>
      <c r="C90" s="396" t="s">
        <v>587</v>
      </c>
      <c r="D90" s="346">
        <v>42400</v>
      </c>
      <c r="E90" s="347">
        <v>42400</v>
      </c>
    </row>
    <row r="91" spans="1:5" ht="15" customHeight="1">
      <c r="A91" s="388" t="s">
        <v>701</v>
      </c>
      <c r="B91" s="389"/>
      <c r="C91" s="390" t="s">
        <v>586</v>
      </c>
      <c r="D91" s="390" t="s">
        <v>586</v>
      </c>
      <c r="E91" s="402" t="s">
        <v>587</v>
      </c>
    </row>
    <row r="92" spans="1:5" ht="71.25">
      <c r="A92" s="129" t="s">
        <v>970</v>
      </c>
      <c r="B92" s="389"/>
      <c r="C92" s="346">
        <v>12700</v>
      </c>
      <c r="D92" s="346">
        <v>12700</v>
      </c>
      <c r="E92" s="391" t="s">
        <v>586</v>
      </c>
    </row>
    <row r="93" spans="1:5" ht="28.5">
      <c r="A93" s="388" t="s">
        <v>527</v>
      </c>
      <c r="B93" s="389"/>
      <c r="C93" s="346">
        <v>23300</v>
      </c>
      <c r="D93" s="346">
        <v>23300</v>
      </c>
      <c r="E93" s="347">
        <v>10600</v>
      </c>
    </row>
    <row r="94" spans="1:5" ht="28.5">
      <c r="A94" s="388" t="s">
        <v>729</v>
      </c>
      <c r="B94" s="389"/>
      <c r="C94" s="346">
        <v>31500</v>
      </c>
      <c r="D94" s="346">
        <v>31500</v>
      </c>
      <c r="E94" s="347">
        <v>15000</v>
      </c>
    </row>
    <row r="95" spans="1:5" ht="15">
      <c r="A95" s="388" t="s">
        <v>906</v>
      </c>
      <c r="B95" s="389"/>
      <c r="C95" s="346">
        <v>25400</v>
      </c>
      <c r="D95" s="346">
        <v>25400</v>
      </c>
      <c r="E95" s="347">
        <v>12700</v>
      </c>
    </row>
    <row r="96" spans="1:5" ht="42.75">
      <c r="A96" s="388" t="s">
        <v>787</v>
      </c>
      <c r="B96" s="389"/>
      <c r="C96" s="346">
        <v>10600</v>
      </c>
      <c r="D96" s="346">
        <v>10600</v>
      </c>
      <c r="E96" s="347">
        <v>10600</v>
      </c>
    </row>
    <row r="97" spans="1:5" ht="28.5">
      <c r="A97" s="388" t="s">
        <v>788</v>
      </c>
      <c r="B97" s="389"/>
      <c r="C97" s="396" t="s">
        <v>587</v>
      </c>
      <c r="D97" s="396" t="s">
        <v>587</v>
      </c>
      <c r="E97" s="398" t="s">
        <v>587</v>
      </c>
    </row>
    <row r="98" spans="1:6" ht="28.5">
      <c r="A98" s="388" t="s">
        <v>676</v>
      </c>
      <c r="B98" s="389"/>
      <c r="C98" s="396" t="s">
        <v>587</v>
      </c>
      <c r="D98" s="346">
        <v>16000</v>
      </c>
      <c r="E98" s="347">
        <v>16000</v>
      </c>
      <c r="F98" s="414"/>
    </row>
    <row r="99" spans="1:6" ht="28.5">
      <c r="A99" s="388" t="s">
        <v>565</v>
      </c>
      <c r="B99" s="389"/>
      <c r="C99" s="396" t="s">
        <v>587</v>
      </c>
      <c r="D99" s="346">
        <v>21200</v>
      </c>
      <c r="E99" s="347">
        <f>21200-12700</f>
        <v>8500</v>
      </c>
      <c r="F99" s="414"/>
    </row>
    <row r="100" spans="1:5" ht="15" customHeight="1">
      <c r="A100" s="388" t="s">
        <v>905</v>
      </c>
      <c r="B100" s="389"/>
      <c r="C100" s="396" t="s">
        <v>587</v>
      </c>
      <c r="D100" s="346">
        <v>18600</v>
      </c>
      <c r="E100" s="347">
        <f>18600-12700</f>
        <v>5900</v>
      </c>
    </row>
    <row r="101" spans="1:5" ht="15" customHeight="1">
      <c r="A101" s="388" t="s">
        <v>390</v>
      </c>
      <c r="B101" s="389"/>
      <c r="C101" s="390" t="s">
        <v>586</v>
      </c>
      <c r="D101" s="390" t="s">
        <v>586</v>
      </c>
      <c r="E101" s="391" t="s">
        <v>586</v>
      </c>
    </row>
    <row r="102" spans="1:6" ht="15" customHeight="1">
      <c r="A102" s="388" t="s">
        <v>859</v>
      </c>
      <c r="B102" s="389"/>
      <c r="C102" s="346">
        <v>500</v>
      </c>
      <c r="D102" s="346">
        <v>500</v>
      </c>
      <c r="E102" s="347">
        <v>500</v>
      </c>
      <c r="F102" s="414"/>
    </row>
    <row r="103" spans="1:5" ht="15">
      <c r="A103" s="388" t="s">
        <v>245</v>
      </c>
      <c r="B103" s="389"/>
      <c r="C103" s="346">
        <v>2100</v>
      </c>
      <c r="D103" s="346">
        <v>2100</v>
      </c>
      <c r="E103" s="347">
        <v>2100</v>
      </c>
    </row>
    <row r="104" spans="1:5" ht="15">
      <c r="A104" s="384"/>
      <c r="B104" s="385"/>
      <c r="C104" s="392"/>
      <c r="D104" s="392"/>
      <c r="E104" s="393"/>
    </row>
    <row r="105" spans="1:5" s="375" customFormat="1" ht="18">
      <c r="A105" s="380" t="s">
        <v>733</v>
      </c>
      <c r="B105" s="381"/>
      <c r="C105" s="394"/>
      <c r="D105" s="394"/>
      <c r="E105" s="395"/>
    </row>
    <row r="106" spans="1:5" ht="9" customHeight="1">
      <c r="A106" s="384"/>
      <c r="B106" s="385"/>
      <c r="C106" s="392"/>
      <c r="D106" s="392"/>
      <c r="E106" s="393"/>
    </row>
    <row r="107" spans="1:5" ht="33.75" customHeight="1">
      <c r="A107" s="388" t="s">
        <v>789</v>
      </c>
      <c r="B107" s="389"/>
      <c r="C107" s="390" t="s">
        <v>586</v>
      </c>
      <c r="D107" s="390" t="s">
        <v>586</v>
      </c>
      <c r="E107" s="391" t="s">
        <v>586</v>
      </c>
    </row>
    <row r="108" spans="1:6" ht="28.5">
      <c r="A108" s="388" t="s">
        <v>790</v>
      </c>
      <c r="B108" s="389"/>
      <c r="C108" s="346">
        <v>10600</v>
      </c>
      <c r="D108" s="346">
        <v>10600</v>
      </c>
      <c r="E108" s="347">
        <v>10600</v>
      </c>
      <c r="F108" s="414"/>
    </row>
    <row r="109" spans="1:5" ht="42.75">
      <c r="A109" s="388" t="s">
        <v>482</v>
      </c>
      <c r="B109" s="389"/>
      <c r="C109" s="401" t="s">
        <v>587</v>
      </c>
      <c r="D109" s="346">
        <v>10600</v>
      </c>
      <c r="E109" s="347">
        <v>10600</v>
      </c>
    </row>
    <row r="110" spans="1:5" ht="57">
      <c r="A110" s="388" t="s">
        <v>302</v>
      </c>
      <c r="B110" s="389"/>
      <c r="C110" s="346">
        <v>12700</v>
      </c>
      <c r="D110" s="346">
        <v>12700</v>
      </c>
      <c r="E110" s="391" t="s">
        <v>586</v>
      </c>
    </row>
    <row r="111" spans="1:5" ht="15" customHeight="1">
      <c r="A111" s="388" t="s">
        <v>1050</v>
      </c>
      <c r="B111" s="389"/>
      <c r="C111" s="396" t="s">
        <v>587</v>
      </c>
      <c r="D111" s="346">
        <v>4200</v>
      </c>
      <c r="E111" s="398" t="s">
        <v>587</v>
      </c>
    </row>
    <row r="112" spans="1:5" ht="15" customHeight="1">
      <c r="A112" s="388" t="s">
        <v>791</v>
      </c>
      <c r="B112" s="389"/>
      <c r="C112" s="396" t="s">
        <v>587</v>
      </c>
      <c r="D112" s="390" t="s">
        <v>586</v>
      </c>
      <c r="E112" s="391" t="s">
        <v>586</v>
      </c>
    </row>
    <row r="113" spans="1:5" ht="15" customHeight="1">
      <c r="A113" s="388" t="s">
        <v>792</v>
      </c>
      <c r="B113" s="389"/>
      <c r="C113" s="396" t="s">
        <v>587</v>
      </c>
      <c r="D113" s="396" t="s">
        <v>587</v>
      </c>
      <c r="E113" s="391" t="s">
        <v>586</v>
      </c>
    </row>
    <row r="114" spans="1:5" ht="14.25">
      <c r="A114" s="388" t="s">
        <v>793</v>
      </c>
      <c r="B114" s="389"/>
      <c r="C114" s="390" t="s">
        <v>586</v>
      </c>
      <c r="D114" s="390" t="s">
        <v>586</v>
      </c>
      <c r="E114" s="391" t="s">
        <v>586</v>
      </c>
    </row>
    <row r="115" spans="1:5" ht="18.75">
      <c r="A115" s="388" t="s">
        <v>860</v>
      </c>
      <c r="B115" s="389"/>
      <c r="C115" s="467">
        <v>2100</v>
      </c>
      <c r="D115" s="396" t="s">
        <v>587</v>
      </c>
      <c r="E115" s="398" t="s">
        <v>587</v>
      </c>
    </row>
    <row r="116" spans="1:5" ht="15" customHeight="1">
      <c r="A116" s="388" t="s">
        <v>908</v>
      </c>
      <c r="B116" s="389"/>
      <c r="C116" s="390" t="s">
        <v>586</v>
      </c>
      <c r="D116" s="396" t="s">
        <v>587</v>
      </c>
      <c r="E116" s="398" t="s">
        <v>587</v>
      </c>
    </row>
    <row r="117" spans="1:6" ht="15" customHeight="1">
      <c r="A117" s="388" t="s">
        <v>909</v>
      </c>
      <c r="B117" s="389"/>
      <c r="C117" s="396" t="s">
        <v>587</v>
      </c>
      <c r="D117" s="390" t="s">
        <v>586</v>
      </c>
      <c r="E117" s="391" t="s">
        <v>586</v>
      </c>
      <c r="F117" s="414"/>
    </row>
    <row r="118" spans="1:5" ht="28.5">
      <c r="A118" s="388" t="s">
        <v>910</v>
      </c>
      <c r="B118" s="389"/>
      <c r="C118" s="390" t="s">
        <v>586</v>
      </c>
      <c r="D118" s="396" t="s">
        <v>587</v>
      </c>
      <c r="E118" s="398" t="s">
        <v>587</v>
      </c>
    </row>
    <row r="119" spans="1:5" ht="28.5">
      <c r="A119" s="388" t="s">
        <v>911</v>
      </c>
      <c r="B119" s="389"/>
      <c r="C119" s="396" t="s">
        <v>587</v>
      </c>
      <c r="D119" s="390" t="s">
        <v>586</v>
      </c>
      <c r="E119" s="398" t="s">
        <v>587</v>
      </c>
    </row>
    <row r="120" spans="1:5" ht="28.5">
      <c r="A120" s="388" t="s">
        <v>957</v>
      </c>
      <c r="B120" s="389"/>
      <c r="C120" s="396" t="s">
        <v>587</v>
      </c>
      <c r="D120" s="346">
        <v>3000</v>
      </c>
      <c r="E120" s="398" t="s">
        <v>587</v>
      </c>
    </row>
    <row r="121" spans="1:5" ht="28.5">
      <c r="A121" s="388" t="s">
        <v>912</v>
      </c>
      <c r="B121" s="389"/>
      <c r="C121" s="396" t="s">
        <v>587</v>
      </c>
      <c r="D121" s="396" t="s">
        <v>587</v>
      </c>
      <c r="E121" s="391" t="s">
        <v>586</v>
      </c>
    </row>
    <row r="122" spans="1:5" ht="15" customHeight="1">
      <c r="A122" s="388" t="s">
        <v>19</v>
      </c>
      <c r="B122" s="389"/>
      <c r="C122" s="396" t="s">
        <v>587</v>
      </c>
      <c r="D122" s="346">
        <v>19100</v>
      </c>
      <c r="E122" s="347">
        <v>19100</v>
      </c>
    </row>
    <row r="123" spans="1:5" ht="15" customHeight="1">
      <c r="A123" s="388" t="s">
        <v>285</v>
      </c>
      <c r="B123" s="389"/>
      <c r="C123" s="390" t="s">
        <v>586</v>
      </c>
      <c r="D123" s="390" t="s">
        <v>586</v>
      </c>
      <c r="E123" s="391" t="s">
        <v>586</v>
      </c>
    </row>
    <row r="124" spans="1:5" ht="18.75">
      <c r="A124" s="388" t="s">
        <v>958</v>
      </c>
      <c r="B124" s="389"/>
      <c r="C124" s="390" t="s">
        <v>586</v>
      </c>
      <c r="D124" s="396" t="s">
        <v>587</v>
      </c>
      <c r="E124" s="398" t="s">
        <v>587</v>
      </c>
    </row>
    <row r="125" spans="1:5" ht="28.5">
      <c r="A125" s="388" t="s">
        <v>812</v>
      </c>
      <c r="B125" s="389"/>
      <c r="C125" s="396" t="s">
        <v>587</v>
      </c>
      <c r="D125" s="390" t="s">
        <v>586</v>
      </c>
      <c r="E125" s="398" t="s">
        <v>587</v>
      </c>
    </row>
    <row r="126" spans="1:5" ht="28.5">
      <c r="A126" s="388" t="s">
        <v>959</v>
      </c>
      <c r="B126" s="389" t="s">
        <v>265</v>
      </c>
      <c r="C126" s="396" t="s">
        <v>587</v>
      </c>
      <c r="D126" s="346">
        <v>5300</v>
      </c>
      <c r="E126" s="398" t="s">
        <v>587</v>
      </c>
    </row>
    <row r="127" spans="1:5" ht="18.75">
      <c r="A127" s="388" t="s">
        <v>960</v>
      </c>
      <c r="B127" s="389"/>
      <c r="C127" s="396" t="s">
        <v>587</v>
      </c>
      <c r="D127" s="396" t="s">
        <v>587</v>
      </c>
      <c r="E127" s="391" t="s">
        <v>586</v>
      </c>
    </row>
    <row r="128" spans="1:5" ht="19.5" thickBot="1">
      <c r="A128" s="403" t="s">
        <v>961</v>
      </c>
      <c r="B128" s="404"/>
      <c r="C128" s="405" t="s">
        <v>587</v>
      </c>
      <c r="D128" s="406" t="s">
        <v>586</v>
      </c>
      <c r="E128" s="407" t="s">
        <v>586</v>
      </c>
    </row>
  </sheetData>
  <mergeCells count="3">
    <mergeCell ref="A1:E1"/>
    <mergeCell ref="B6:B7"/>
    <mergeCell ref="A2:E2"/>
  </mergeCells>
  <printOptions/>
  <pageMargins left="0.45" right="0.47" top="0.66" bottom="0.82" header="0.5" footer="0.5"/>
  <pageSetup horizontalDpi="600" verticalDpi="600" orientation="portrait" paperSize="9" scale="40" r:id="rId1"/>
  <rowBreaks count="1" manualBreakCount="1">
    <brk id="72" max="6" man="1"/>
  </rowBreaks>
</worksheet>
</file>

<file path=xl/worksheets/sheet23.xml><?xml version="1.0" encoding="utf-8"?>
<worksheet xmlns="http://schemas.openxmlformats.org/spreadsheetml/2006/main" xmlns:r="http://schemas.openxmlformats.org/officeDocument/2006/relationships">
  <sheetPr codeName="Sheet13"/>
  <dimension ref="A1:L110"/>
  <sheetViews>
    <sheetView zoomScale="85" zoomScaleNormal="85" zoomScaleSheetLayoutView="70" workbookViewId="0" topLeftCell="C1">
      <selection activeCell="C6" sqref="C6:E6"/>
    </sheetView>
  </sheetViews>
  <sheetFormatPr defaultColWidth="8.875" defaultRowHeight="12.75"/>
  <cols>
    <col min="1" max="1" width="75.125" style="113" customWidth="1"/>
    <col min="2" max="2" width="40.25390625" style="113" customWidth="1"/>
    <col min="3" max="5" width="32.375" style="113" customWidth="1"/>
    <col min="6" max="16384" width="8.875" style="113" customWidth="1"/>
  </cols>
  <sheetData>
    <row r="1" spans="1:5" ht="17.25" customHeight="1">
      <c r="A1" s="673" t="s">
        <v>683</v>
      </c>
      <c r="B1" s="673"/>
      <c r="C1" s="673"/>
      <c r="D1" s="673"/>
      <c r="E1" s="673"/>
    </row>
    <row r="2" spans="1:5" ht="14.25" customHeight="1">
      <c r="A2" s="673"/>
      <c r="B2" s="673"/>
      <c r="C2" s="673"/>
      <c r="D2" s="673"/>
      <c r="E2" s="673"/>
    </row>
    <row r="3" spans="1:12" s="1" customFormat="1" ht="22.5" customHeight="1" thickBot="1">
      <c r="A3" s="642" t="s">
        <v>87</v>
      </c>
      <c r="B3" s="642"/>
      <c r="C3" s="642"/>
      <c r="D3" s="642"/>
      <c r="E3" s="642"/>
      <c r="F3" s="525"/>
      <c r="G3" s="525"/>
      <c r="H3" s="525"/>
      <c r="I3" s="525"/>
      <c r="J3" s="525"/>
      <c r="K3" s="525"/>
      <c r="L3" s="525"/>
    </row>
    <row r="4" spans="1:5" ht="54">
      <c r="A4" s="632"/>
      <c r="B4" s="163" t="s">
        <v>270</v>
      </c>
      <c r="C4" s="164" t="s">
        <v>972</v>
      </c>
      <c r="D4" s="164" t="s">
        <v>971</v>
      </c>
      <c r="E4" s="165" t="s">
        <v>637</v>
      </c>
    </row>
    <row r="5" spans="2:5" ht="26.25" customHeight="1">
      <c r="B5" s="167" t="s">
        <v>638</v>
      </c>
      <c r="C5" s="644" t="s">
        <v>639</v>
      </c>
      <c r="D5" s="644"/>
      <c r="E5" s="116" t="s">
        <v>640</v>
      </c>
    </row>
    <row r="6" spans="1:5" ht="17.25" customHeight="1">
      <c r="A6" s="44" t="s">
        <v>855</v>
      </c>
      <c r="B6" s="647" t="s">
        <v>238</v>
      </c>
      <c r="C6" s="198"/>
      <c r="D6" s="198"/>
      <c r="E6" s="279"/>
    </row>
    <row r="7" spans="1:5" ht="17.25" customHeight="1" thickBot="1">
      <c r="A7" s="166" t="s">
        <v>518</v>
      </c>
      <c r="B7" s="648"/>
      <c r="C7" s="364">
        <v>507000</v>
      </c>
      <c r="D7" s="364">
        <v>551000</v>
      </c>
      <c r="E7" s="365">
        <v>595000</v>
      </c>
    </row>
    <row r="8" spans="1:5" s="114" customFormat="1" ht="18">
      <c r="A8" s="53" t="s">
        <v>749</v>
      </c>
      <c r="B8" s="161" t="s">
        <v>235</v>
      </c>
      <c r="C8" s="119"/>
      <c r="D8" s="119"/>
      <c r="E8" s="162"/>
    </row>
    <row r="9" spans="1:5" ht="15">
      <c r="A9" s="157"/>
      <c r="B9" s="158"/>
      <c r="C9" s="159"/>
      <c r="D9" s="159"/>
      <c r="E9" s="160"/>
    </row>
    <row r="10" spans="1:5" s="114" customFormat="1" ht="18">
      <c r="A10" s="135" t="s">
        <v>585</v>
      </c>
      <c r="B10" s="69"/>
      <c r="C10" s="136"/>
      <c r="D10" s="136"/>
      <c r="E10" s="137"/>
    </row>
    <row r="11" spans="1:5" ht="9" customHeight="1">
      <c r="A11" s="133"/>
      <c r="B11" s="134"/>
      <c r="C11" s="138"/>
      <c r="D11" s="138"/>
      <c r="E11" s="139"/>
    </row>
    <row r="12" spans="1:5" ht="28.5" customHeight="1">
      <c r="A12" s="129" t="s">
        <v>71</v>
      </c>
      <c r="B12" s="72"/>
      <c r="C12" s="140" t="s">
        <v>586</v>
      </c>
      <c r="D12" s="140" t="s">
        <v>586</v>
      </c>
      <c r="E12" s="141" t="s">
        <v>586</v>
      </c>
    </row>
    <row r="13" spans="1:5" ht="28.5" customHeight="1">
      <c r="A13" s="129" t="s">
        <v>503</v>
      </c>
      <c r="B13" s="72"/>
      <c r="C13" s="140" t="s">
        <v>586</v>
      </c>
      <c r="D13" s="140" t="s">
        <v>586</v>
      </c>
      <c r="E13" s="141" t="s">
        <v>586</v>
      </c>
    </row>
    <row r="14" spans="1:5" ht="18.75">
      <c r="A14" s="142" t="s">
        <v>687</v>
      </c>
      <c r="B14" s="143"/>
      <c r="C14" s="13">
        <v>15000</v>
      </c>
      <c r="D14" s="13">
        <v>15000</v>
      </c>
      <c r="E14" s="144" t="s">
        <v>587</v>
      </c>
    </row>
    <row r="15" spans="1:5" ht="15">
      <c r="A15" s="133"/>
      <c r="B15" s="134"/>
      <c r="C15" s="145"/>
      <c r="D15" s="145"/>
      <c r="E15" s="146"/>
    </row>
    <row r="16" spans="1:5" ht="15">
      <c r="A16" s="133"/>
      <c r="B16" s="134"/>
      <c r="C16" s="145"/>
      <c r="D16" s="145"/>
      <c r="E16" s="146"/>
    </row>
    <row r="17" spans="1:5" s="114" customFormat="1" ht="18">
      <c r="A17" s="135" t="s">
        <v>465</v>
      </c>
      <c r="B17" s="69"/>
      <c r="C17" s="147"/>
      <c r="D17" s="147"/>
      <c r="E17" s="148"/>
    </row>
    <row r="18" spans="1:5" ht="9.75" customHeight="1">
      <c r="A18" s="133"/>
      <c r="B18" s="134"/>
      <c r="C18" s="145"/>
      <c r="D18" s="145"/>
      <c r="E18" s="146"/>
    </row>
    <row r="19" spans="1:5" ht="14.25">
      <c r="A19" s="129" t="s">
        <v>688</v>
      </c>
      <c r="B19" s="72"/>
      <c r="C19" s="140" t="s">
        <v>586</v>
      </c>
      <c r="D19" s="140" t="s">
        <v>586</v>
      </c>
      <c r="E19" s="141" t="s">
        <v>586</v>
      </c>
    </row>
    <row r="20" spans="1:5" ht="14.25">
      <c r="A20" s="129" t="s">
        <v>689</v>
      </c>
      <c r="B20" s="72"/>
      <c r="C20" s="140" t="s">
        <v>586</v>
      </c>
      <c r="D20" s="140" t="s">
        <v>586</v>
      </c>
      <c r="E20" s="141" t="s">
        <v>586</v>
      </c>
    </row>
    <row r="21" spans="1:5" ht="14.25">
      <c r="A21" s="129" t="s">
        <v>690</v>
      </c>
      <c r="B21" s="72"/>
      <c r="C21" s="140" t="s">
        <v>586</v>
      </c>
      <c r="D21" s="140" t="s">
        <v>586</v>
      </c>
      <c r="E21" s="141" t="s">
        <v>586</v>
      </c>
    </row>
    <row r="22" spans="1:5" ht="14.25">
      <c r="A22" s="129" t="s">
        <v>691</v>
      </c>
      <c r="B22" s="72"/>
      <c r="C22" s="140" t="s">
        <v>586</v>
      </c>
      <c r="D22" s="140" t="s">
        <v>586</v>
      </c>
      <c r="E22" s="141" t="s">
        <v>586</v>
      </c>
    </row>
    <row r="23" spans="1:5" ht="71.25">
      <c r="A23" s="129" t="s">
        <v>964</v>
      </c>
      <c r="B23" s="72"/>
      <c r="C23" s="13">
        <v>42500</v>
      </c>
      <c r="D23" s="13">
        <v>42500</v>
      </c>
      <c r="E23" s="14">
        <v>42500</v>
      </c>
    </row>
    <row r="24" spans="1:5" ht="28.5">
      <c r="A24" s="129" t="s">
        <v>692</v>
      </c>
      <c r="B24" s="72"/>
      <c r="C24" s="140" t="s">
        <v>586</v>
      </c>
      <c r="D24" s="140" t="s">
        <v>586</v>
      </c>
      <c r="E24" s="141" t="s">
        <v>586</v>
      </c>
    </row>
    <row r="25" spans="1:5" ht="14.25">
      <c r="A25" s="129" t="s">
        <v>693</v>
      </c>
      <c r="B25" s="72"/>
      <c r="C25" s="140" t="s">
        <v>586</v>
      </c>
      <c r="D25" s="140" t="s">
        <v>586</v>
      </c>
      <c r="E25" s="141" t="s">
        <v>586</v>
      </c>
    </row>
    <row r="26" spans="1:5" ht="15">
      <c r="A26" s="129" t="s">
        <v>254</v>
      </c>
      <c r="B26" s="72"/>
      <c r="C26" s="13">
        <v>7500</v>
      </c>
      <c r="D26" s="13">
        <v>7500</v>
      </c>
      <c r="E26" s="14">
        <v>7500</v>
      </c>
    </row>
    <row r="27" spans="1:5" ht="42.75">
      <c r="A27" s="129" t="s">
        <v>568</v>
      </c>
      <c r="B27" s="72"/>
      <c r="C27" s="13">
        <v>12000</v>
      </c>
      <c r="D27" s="13">
        <v>12000</v>
      </c>
      <c r="E27" s="14">
        <v>12000</v>
      </c>
    </row>
    <row r="28" spans="1:5" ht="28.5">
      <c r="A28" s="129" t="s">
        <v>255</v>
      </c>
      <c r="B28" s="72"/>
      <c r="C28" s="140" t="s">
        <v>586</v>
      </c>
      <c r="D28" s="140" t="s">
        <v>586</v>
      </c>
      <c r="E28" s="141" t="s">
        <v>586</v>
      </c>
    </row>
    <row r="29" spans="1:5" ht="28.5">
      <c r="A29" s="129" t="s">
        <v>256</v>
      </c>
      <c r="B29" s="72"/>
      <c r="C29" s="140" t="s">
        <v>586</v>
      </c>
      <c r="D29" s="140" t="s">
        <v>586</v>
      </c>
      <c r="E29" s="141" t="s">
        <v>586</v>
      </c>
    </row>
    <row r="30" spans="1:5" ht="42.75">
      <c r="A30" s="129" t="s">
        <v>354</v>
      </c>
      <c r="B30" s="72"/>
      <c r="C30" s="140" t="s">
        <v>586</v>
      </c>
      <c r="D30" s="140" t="s">
        <v>586</v>
      </c>
      <c r="E30" s="141" t="s">
        <v>586</v>
      </c>
    </row>
    <row r="31" spans="1:5" ht="42.75">
      <c r="A31" s="129" t="s">
        <v>355</v>
      </c>
      <c r="B31" s="72"/>
      <c r="C31" s="13">
        <v>8000</v>
      </c>
      <c r="D31" s="13">
        <v>8000</v>
      </c>
      <c r="E31" s="14">
        <v>8000</v>
      </c>
    </row>
    <row r="32" spans="1:5" ht="57">
      <c r="A32" s="129" t="s">
        <v>414</v>
      </c>
      <c r="B32" s="72"/>
      <c r="C32" s="13">
        <v>10000</v>
      </c>
      <c r="D32" s="13">
        <v>10000</v>
      </c>
      <c r="E32" s="14">
        <v>10000</v>
      </c>
    </row>
    <row r="33" spans="1:5" ht="14.25">
      <c r="A33" s="142" t="s">
        <v>987</v>
      </c>
      <c r="B33" s="143"/>
      <c r="C33" s="140" t="s">
        <v>586</v>
      </c>
      <c r="D33" s="140" t="s">
        <v>586</v>
      </c>
      <c r="E33" s="141" t="s">
        <v>586</v>
      </c>
    </row>
    <row r="34" spans="1:5" ht="15">
      <c r="A34" s="133"/>
      <c r="B34" s="134"/>
      <c r="C34" s="145"/>
      <c r="D34" s="145"/>
      <c r="E34" s="146"/>
    </row>
    <row r="35" spans="1:5" ht="15">
      <c r="A35" s="133"/>
      <c r="B35" s="134"/>
      <c r="C35" s="145"/>
      <c r="D35" s="145"/>
      <c r="E35" s="146"/>
    </row>
    <row r="36" spans="1:5" s="114" customFormat="1" ht="18">
      <c r="A36" s="135" t="s">
        <v>424</v>
      </c>
      <c r="B36" s="69"/>
      <c r="C36" s="147"/>
      <c r="D36" s="147"/>
      <c r="E36" s="148"/>
    </row>
    <row r="37" spans="1:5" ht="8.25" customHeight="1">
      <c r="A37" s="133"/>
      <c r="B37" s="134"/>
      <c r="C37" s="145"/>
      <c r="D37" s="145"/>
      <c r="E37" s="146"/>
    </row>
    <row r="38" spans="1:5" ht="14.25">
      <c r="A38" s="129" t="s">
        <v>988</v>
      </c>
      <c r="B38" s="72"/>
      <c r="C38" s="140" t="s">
        <v>586</v>
      </c>
      <c r="D38" s="140" t="s">
        <v>586</v>
      </c>
      <c r="E38" s="141" t="s">
        <v>586</v>
      </c>
    </row>
    <row r="39" spans="1:5" s="115" customFormat="1" ht="15">
      <c r="A39" s="129" t="s">
        <v>946</v>
      </c>
      <c r="B39" s="72"/>
      <c r="C39" s="13">
        <v>5000</v>
      </c>
      <c r="D39" s="13">
        <v>5000</v>
      </c>
      <c r="E39" s="14">
        <v>5000</v>
      </c>
    </row>
    <row r="40" spans="1:5" s="115" customFormat="1" ht="14.25">
      <c r="A40" s="129" t="s">
        <v>34</v>
      </c>
      <c r="B40" s="72"/>
      <c r="C40" s="140" t="s">
        <v>586</v>
      </c>
      <c r="D40" s="140" t="s">
        <v>586</v>
      </c>
      <c r="E40" s="141" t="s">
        <v>586</v>
      </c>
    </row>
    <row r="41" spans="1:5" s="115" customFormat="1" ht="28.5">
      <c r="A41" s="129" t="s">
        <v>53</v>
      </c>
      <c r="B41" s="72"/>
      <c r="C41" s="140" t="s">
        <v>586</v>
      </c>
      <c r="D41" s="140" t="s">
        <v>586</v>
      </c>
      <c r="E41" s="141" t="s">
        <v>586</v>
      </c>
    </row>
    <row r="42" spans="1:5" ht="15">
      <c r="A42" s="133"/>
      <c r="B42" s="134"/>
      <c r="C42" s="145"/>
      <c r="D42" s="145"/>
      <c r="E42" s="146"/>
    </row>
    <row r="43" spans="1:5" s="114" customFormat="1" ht="18">
      <c r="A43" s="135" t="s">
        <v>429</v>
      </c>
      <c r="B43" s="69"/>
      <c r="C43" s="147"/>
      <c r="D43" s="147"/>
      <c r="E43" s="148"/>
    </row>
    <row r="44" spans="1:5" ht="8.25" customHeight="1">
      <c r="A44" s="133"/>
      <c r="B44" s="134"/>
      <c r="C44" s="145"/>
      <c r="D44" s="145"/>
      <c r="E44" s="146"/>
    </row>
    <row r="45" spans="1:5" ht="36" customHeight="1">
      <c r="A45" s="129" t="s">
        <v>356</v>
      </c>
      <c r="B45" s="72"/>
      <c r="C45" s="140" t="s">
        <v>586</v>
      </c>
      <c r="D45" s="140" t="s">
        <v>586</v>
      </c>
      <c r="E45" s="141" t="s">
        <v>586</v>
      </c>
    </row>
    <row r="46" spans="1:5" ht="85.5">
      <c r="A46" s="129" t="s">
        <v>635</v>
      </c>
      <c r="B46" s="72" t="s">
        <v>393</v>
      </c>
      <c r="C46" s="13">
        <v>9000</v>
      </c>
      <c r="D46" s="13">
        <v>9000</v>
      </c>
      <c r="E46" s="14">
        <v>9000</v>
      </c>
    </row>
    <row r="47" spans="1:5" ht="28.5">
      <c r="A47" s="129" t="s">
        <v>567</v>
      </c>
      <c r="B47" s="72"/>
      <c r="C47" s="13">
        <v>8000</v>
      </c>
      <c r="D47" s="13">
        <v>8000</v>
      </c>
      <c r="E47" s="14">
        <v>8000</v>
      </c>
    </row>
    <row r="48" spans="1:5" ht="14.25">
      <c r="A48" s="129" t="s">
        <v>357</v>
      </c>
      <c r="B48" s="72"/>
      <c r="C48" s="140" t="s">
        <v>586</v>
      </c>
      <c r="D48" s="140" t="s">
        <v>586</v>
      </c>
      <c r="E48" s="141" t="s">
        <v>586</v>
      </c>
    </row>
    <row r="49" spans="1:5" ht="30.75" customHeight="1">
      <c r="A49" s="129" t="s">
        <v>358</v>
      </c>
      <c r="B49" s="72"/>
      <c r="C49" s="140" t="s">
        <v>586</v>
      </c>
      <c r="D49" s="140" t="s">
        <v>586</v>
      </c>
      <c r="E49" s="141" t="s">
        <v>586</v>
      </c>
    </row>
    <row r="50" spans="1:5" ht="30.75" customHeight="1">
      <c r="A50" s="129" t="s">
        <v>754</v>
      </c>
      <c r="B50" s="72"/>
      <c r="C50" s="140" t="s">
        <v>586</v>
      </c>
      <c r="D50" s="140" t="s">
        <v>586</v>
      </c>
      <c r="E50" s="141" t="s">
        <v>586</v>
      </c>
    </row>
    <row r="51" spans="1:5" ht="42.75">
      <c r="A51" s="129" t="s">
        <v>128</v>
      </c>
      <c r="B51" s="72"/>
      <c r="C51" s="140" t="s">
        <v>586</v>
      </c>
      <c r="D51" s="140" t="s">
        <v>586</v>
      </c>
      <c r="E51" s="141" t="s">
        <v>586</v>
      </c>
    </row>
    <row r="52" spans="1:5" ht="14.25">
      <c r="A52" s="129" t="s">
        <v>129</v>
      </c>
      <c r="B52" s="72"/>
      <c r="C52" s="140" t="s">
        <v>586</v>
      </c>
      <c r="D52" s="140" t="s">
        <v>586</v>
      </c>
      <c r="E52" s="141" t="s">
        <v>586</v>
      </c>
    </row>
    <row r="53" spans="1:5" ht="30" customHeight="1">
      <c r="A53" s="129" t="s">
        <v>131</v>
      </c>
      <c r="B53" s="72"/>
      <c r="C53" s="140" t="s">
        <v>586</v>
      </c>
      <c r="D53" s="140" t="s">
        <v>586</v>
      </c>
      <c r="E53" s="141" t="s">
        <v>586</v>
      </c>
    </row>
    <row r="54" spans="1:5" ht="30" customHeight="1">
      <c r="A54" s="129" t="s">
        <v>233</v>
      </c>
      <c r="B54" s="72"/>
      <c r="C54" s="140" t="s">
        <v>586</v>
      </c>
      <c r="D54" s="140" t="s">
        <v>586</v>
      </c>
      <c r="E54" s="141" t="s">
        <v>586</v>
      </c>
    </row>
    <row r="55" spans="1:5" ht="30.75" customHeight="1">
      <c r="A55" s="129" t="s">
        <v>753</v>
      </c>
      <c r="B55" s="72"/>
      <c r="C55" s="140" t="s">
        <v>586</v>
      </c>
      <c r="D55" s="140" t="s">
        <v>586</v>
      </c>
      <c r="E55" s="141" t="s">
        <v>586</v>
      </c>
    </row>
    <row r="56" spans="1:5" ht="14.25">
      <c r="A56" s="129" t="s">
        <v>758</v>
      </c>
      <c r="B56" s="72"/>
      <c r="C56" s="140" t="s">
        <v>586</v>
      </c>
      <c r="D56" s="140" t="s">
        <v>586</v>
      </c>
      <c r="E56" s="141" t="s">
        <v>586</v>
      </c>
    </row>
    <row r="57" spans="1:5" ht="19.5" customHeight="1">
      <c r="A57" s="129"/>
      <c r="B57" s="72"/>
      <c r="C57" s="149"/>
      <c r="D57" s="149"/>
      <c r="E57" s="150"/>
    </row>
    <row r="58" spans="1:5" ht="32.25" customHeight="1">
      <c r="A58" s="135" t="s">
        <v>760</v>
      </c>
      <c r="B58" s="69"/>
      <c r="C58" s="149"/>
      <c r="D58" s="149"/>
      <c r="E58" s="150"/>
    </row>
    <row r="59" spans="1:5" ht="9" customHeight="1">
      <c r="A59" s="133"/>
      <c r="B59" s="134"/>
      <c r="C59" s="145"/>
      <c r="D59" s="145"/>
      <c r="E59" s="146"/>
    </row>
    <row r="60" spans="1:5" ht="18" customHeight="1">
      <c r="A60" s="129" t="s">
        <v>761</v>
      </c>
      <c r="B60" s="72"/>
      <c r="C60" s="140" t="s">
        <v>586</v>
      </c>
      <c r="D60" s="140" t="s">
        <v>586</v>
      </c>
      <c r="E60" s="141" t="s">
        <v>586</v>
      </c>
    </row>
    <row r="61" spans="1:5" ht="20.25" customHeight="1">
      <c r="A61" s="129" t="s">
        <v>451</v>
      </c>
      <c r="B61" s="72"/>
      <c r="C61" s="13">
        <v>14000</v>
      </c>
      <c r="D61" s="13">
        <v>14000</v>
      </c>
      <c r="E61" s="141" t="s">
        <v>586</v>
      </c>
    </row>
    <row r="62" spans="1:5" ht="20.25" customHeight="1">
      <c r="A62" s="129" t="s">
        <v>452</v>
      </c>
      <c r="B62" s="72"/>
      <c r="C62" s="13">
        <v>21000</v>
      </c>
      <c r="D62" s="13">
        <v>21000</v>
      </c>
      <c r="E62" s="14">
        <v>7000</v>
      </c>
    </row>
    <row r="63" spans="1:5" ht="20.25" customHeight="1">
      <c r="A63" s="129" t="s">
        <v>453</v>
      </c>
      <c r="B63" s="72"/>
      <c r="C63" s="140" t="s">
        <v>586</v>
      </c>
      <c r="D63" s="140" t="s">
        <v>586</v>
      </c>
      <c r="E63" s="141" t="s">
        <v>586</v>
      </c>
    </row>
    <row r="64" spans="1:5" ht="15">
      <c r="A64" s="129" t="s">
        <v>454</v>
      </c>
      <c r="B64" s="72"/>
      <c r="C64" s="13">
        <v>11000</v>
      </c>
      <c r="D64" s="13">
        <v>11000</v>
      </c>
      <c r="E64" s="14">
        <v>11000</v>
      </c>
    </row>
    <row r="65" spans="1:5" ht="14.25">
      <c r="A65" s="129" t="s">
        <v>698</v>
      </c>
      <c r="B65" s="72"/>
      <c r="C65" s="140" t="s">
        <v>586</v>
      </c>
      <c r="D65" s="140" t="s">
        <v>586</v>
      </c>
      <c r="E65" s="141" t="s">
        <v>586</v>
      </c>
    </row>
    <row r="66" spans="1:5" ht="15" customHeight="1">
      <c r="A66" s="129"/>
      <c r="B66" s="72"/>
      <c r="C66" s="149"/>
      <c r="D66" s="149"/>
      <c r="E66" s="150"/>
    </row>
    <row r="67" spans="1:5" ht="32.25" customHeight="1">
      <c r="A67" s="135" t="s">
        <v>455</v>
      </c>
      <c r="B67" s="69"/>
      <c r="C67" s="149"/>
      <c r="D67" s="149"/>
      <c r="E67" s="150"/>
    </row>
    <row r="68" spans="1:5" ht="9" customHeight="1">
      <c r="A68" s="133"/>
      <c r="B68" s="134"/>
      <c r="C68" s="145"/>
      <c r="D68" s="145"/>
      <c r="E68" s="146"/>
    </row>
    <row r="69" spans="1:5" ht="18" customHeight="1">
      <c r="A69" s="129" t="s">
        <v>456</v>
      </c>
      <c r="B69" s="72"/>
      <c r="C69" s="140" t="s">
        <v>586</v>
      </c>
      <c r="D69" s="140" t="s">
        <v>586</v>
      </c>
      <c r="E69" s="141" t="s">
        <v>586</v>
      </c>
    </row>
    <row r="70" spans="1:5" ht="20.25" customHeight="1">
      <c r="A70" s="129" t="s">
        <v>457</v>
      </c>
      <c r="B70" s="72"/>
      <c r="C70" s="13">
        <v>4000</v>
      </c>
      <c r="D70" s="13">
        <v>4000</v>
      </c>
      <c r="E70" s="14">
        <v>4000</v>
      </c>
    </row>
    <row r="71" spans="1:5" ht="20.25" customHeight="1">
      <c r="A71" s="129" t="s">
        <v>1083</v>
      </c>
      <c r="B71" s="72"/>
      <c r="C71" s="13">
        <v>5000</v>
      </c>
      <c r="D71" s="13">
        <v>5000</v>
      </c>
      <c r="E71" s="14">
        <v>5000</v>
      </c>
    </row>
    <row r="72" spans="1:5" ht="20.25" customHeight="1">
      <c r="A72" s="129" t="s">
        <v>1084</v>
      </c>
      <c r="B72" s="72"/>
      <c r="C72" s="13">
        <v>5000</v>
      </c>
      <c r="D72" s="13">
        <v>5000</v>
      </c>
      <c r="E72" s="14">
        <v>5000</v>
      </c>
    </row>
    <row r="73" spans="1:5" ht="20.25" customHeight="1">
      <c r="A73" s="129" t="s">
        <v>1085</v>
      </c>
      <c r="B73" s="72"/>
      <c r="C73" s="13">
        <v>4000</v>
      </c>
      <c r="D73" s="13">
        <v>4000</v>
      </c>
      <c r="E73" s="14">
        <v>4000</v>
      </c>
    </row>
    <row r="74" spans="1:5" ht="28.5">
      <c r="A74" s="129" t="s">
        <v>1086</v>
      </c>
      <c r="B74" s="72"/>
      <c r="C74" s="13">
        <v>6000</v>
      </c>
      <c r="D74" s="13">
        <v>6000</v>
      </c>
      <c r="E74" s="14">
        <v>6000</v>
      </c>
    </row>
    <row r="75" spans="1:5" ht="28.5">
      <c r="A75" s="129" t="s">
        <v>6</v>
      </c>
      <c r="B75" s="72"/>
      <c r="C75" s="13">
        <v>6000</v>
      </c>
      <c r="D75" s="13">
        <v>6000</v>
      </c>
      <c r="E75" s="14">
        <v>6000</v>
      </c>
    </row>
    <row r="76" spans="1:5" ht="28.5">
      <c r="A76" s="129" t="s">
        <v>7</v>
      </c>
      <c r="B76" s="72"/>
      <c r="C76" s="13">
        <v>5000</v>
      </c>
      <c r="D76" s="13">
        <v>5000</v>
      </c>
      <c r="E76" s="14">
        <v>5000</v>
      </c>
    </row>
    <row r="77" spans="1:5" ht="28.5">
      <c r="A77" s="129" t="s">
        <v>8</v>
      </c>
      <c r="B77" s="72"/>
      <c r="C77" s="13">
        <v>5000</v>
      </c>
      <c r="D77" s="13">
        <v>5000</v>
      </c>
      <c r="E77" s="14">
        <v>5000</v>
      </c>
    </row>
    <row r="78" spans="1:5" ht="28.5">
      <c r="A78" s="129" t="s">
        <v>9</v>
      </c>
      <c r="B78" s="72"/>
      <c r="C78" s="13">
        <v>5500</v>
      </c>
      <c r="D78" s="13">
        <v>5500</v>
      </c>
      <c r="E78" s="14">
        <v>5500</v>
      </c>
    </row>
    <row r="79" spans="1:5" ht="28.5">
      <c r="A79" s="129" t="s">
        <v>10</v>
      </c>
      <c r="B79" s="72"/>
      <c r="C79" s="13">
        <v>5500</v>
      </c>
      <c r="D79" s="13">
        <v>5500</v>
      </c>
      <c r="E79" s="14">
        <v>5500</v>
      </c>
    </row>
    <row r="80" spans="1:5" ht="28.5">
      <c r="A80" s="129" t="s">
        <v>11</v>
      </c>
      <c r="B80" s="72"/>
      <c r="C80" s="13">
        <v>6500</v>
      </c>
      <c r="D80" s="13">
        <v>6500</v>
      </c>
      <c r="E80" s="14">
        <v>6500</v>
      </c>
    </row>
    <row r="81" spans="1:5" ht="28.5">
      <c r="A81" s="129" t="s">
        <v>12</v>
      </c>
      <c r="B81" s="72"/>
      <c r="C81" s="13">
        <v>6500</v>
      </c>
      <c r="D81" s="13">
        <v>6500</v>
      </c>
      <c r="E81" s="14">
        <v>6500</v>
      </c>
    </row>
    <row r="82" spans="1:5" ht="14.25">
      <c r="A82" s="129"/>
      <c r="B82" s="72"/>
      <c r="C82" s="151"/>
      <c r="D82" s="151"/>
      <c r="E82" s="152"/>
    </row>
    <row r="83" spans="1:5" ht="18">
      <c r="A83" s="135" t="s">
        <v>878</v>
      </c>
      <c r="B83" s="69"/>
      <c r="C83" s="149"/>
      <c r="D83" s="149"/>
      <c r="E83" s="150"/>
    </row>
    <row r="84" spans="1:5" ht="9" customHeight="1">
      <c r="A84" s="133"/>
      <c r="B84" s="134"/>
      <c r="C84" s="145"/>
      <c r="D84" s="145"/>
      <c r="E84" s="146"/>
    </row>
    <row r="85" spans="1:5" ht="28.5">
      <c r="A85" s="129" t="s">
        <v>947</v>
      </c>
      <c r="B85" s="72"/>
      <c r="C85" s="13">
        <v>28500</v>
      </c>
      <c r="D85" s="13">
        <v>28500</v>
      </c>
      <c r="E85" s="14">
        <v>28500</v>
      </c>
    </row>
    <row r="86" spans="1:5" ht="15" customHeight="1">
      <c r="A86" s="129" t="s">
        <v>701</v>
      </c>
      <c r="B86" s="72"/>
      <c r="C86" s="140" t="s">
        <v>586</v>
      </c>
      <c r="D86" s="140" t="s">
        <v>586</v>
      </c>
      <c r="E86" s="141" t="s">
        <v>586</v>
      </c>
    </row>
    <row r="87" spans="1:5" ht="71.25">
      <c r="A87" s="129" t="s">
        <v>636</v>
      </c>
      <c r="B87" s="72" t="s">
        <v>820</v>
      </c>
      <c r="C87" s="13">
        <v>12000</v>
      </c>
      <c r="D87" s="13">
        <v>12000</v>
      </c>
      <c r="E87" s="14">
        <v>12000</v>
      </c>
    </row>
    <row r="88" spans="1:5" ht="71.25">
      <c r="A88" s="129" t="s">
        <v>636</v>
      </c>
      <c r="B88" s="72" t="s">
        <v>819</v>
      </c>
      <c r="C88" s="13">
        <v>12000</v>
      </c>
      <c r="D88" s="13">
        <v>12000</v>
      </c>
      <c r="E88" s="14">
        <v>12000</v>
      </c>
    </row>
    <row r="89" spans="1:5" ht="28.5">
      <c r="A89" s="129" t="s">
        <v>526</v>
      </c>
      <c r="B89" s="72" t="s">
        <v>1049</v>
      </c>
      <c r="C89" s="13">
        <v>29000</v>
      </c>
      <c r="D89" s="13">
        <v>29000</v>
      </c>
      <c r="E89" s="14">
        <v>29000</v>
      </c>
    </row>
    <row r="90" spans="1:5" ht="28.5">
      <c r="A90" s="129" t="s">
        <v>526</v>
      </c>
      <c r="B90" s="72" t="s">
        <v>225</v>
      </c>
      <c r="C90" s="13">
        <v>29000</v>
      </c>
      <c r="D90" s="13">
        <v>29000</v>
      </c>
      <c r="E90" s="14">
        <v>29000</v>
      </c>
    </row>
    <row r="91" spans="1:5" ht="15">
      <c r="A91" s="129" t="s">
        <v>906</v>
      </c>
      <c r="B91" s="72"/>
      <c r="C91" s="13">
        <v>17500</v>
      </c>
      <c r="D91" s="13">
        <v>17500</v>
      </c>
      <c r="E91" s="14">
        <v>17500</v>
      </c>
    </row>
    <row r="92" spans="1:5" ht="42.75">
      <c r="A92" s="129" t="s">
        <v>787</v>
      </c>
      <c r="B92" s="72"/>
      <c r="C92" s="13">
        <v>10000</v>
      </c>
      <c r="D92" s="13">
        <v>10000</v>
      </c>
      <c r="E92" s="14">
        <v>10000</v>
      </c>
    </row>
    <row r="93" spans="1:5" ht="28.5">
      <c r="A93" s="129" t="s">
        <v>13</v>
      </c>
      <c r="B93" s="72"/>
      <c r="C93" s="153" t="s">
        <v>587</v>
      </c>
      <c r="D93" s="13">
        <v>15000</v>
      </c>
      <c r="E93" s="14">
        <v>15000</v>
      </c>
    </row>
    <row r="94" spans="1:5" ht="15">
      <c r="A94" s="129" t="s">
        <v>65</v>
      </c>
      <c r="B94" s="72"/>
      <c r="C94" s="13">
        <v>10000</v>
      </c>
      <c r="D94" s="13">
        <v>10000</v>
      </c>
      <c r="E94" s="14">
        <v>10000</v>
      </c>
    </row>
    <row r="95" spans="1:5" ht="42.75">
      <c r="A95" s="129" t="s">
        <v>113</v>
      </c>
      <c r="B95" s="72"/>
      <c r="C95" s="13">
        <v>27000</v>
      </c>
      <c r="D95" s="13">
        <v>27000</v>
      </c>
      <c r="E95" s="14">
        <v>27000</v>
      </c>
    </row>
    <row r="96" spans="1:5" ht="15" customHeight="1">
      <c r="A96" s="129" t="s">
        <v>390</v>
      </c>
      <c r="B96" s="72"/>
      <c r="C96" s="140" t="s">
        <v>586</v>
      </c>
      <c r="D96" s="140" t="s">
        <v>586</v>
      </c>
      <c r="E96" s="141" t="s">
        <v>586</v>
      </c>
    </row>
    <row r="97" spans="1:6" ht="15" customHeight="1">
      <c r="A97" s="129" t="s">
        <v>857</v>
      </c>
      <c r="B97" s="72"/>
      <c r="C97" s="13">
        <v>500</v>
      </c>
      <c r="D97" s="13">
        <v>500</v>
      </c>
      <c r="E97" s="14">
        <v>500</v>
      </c>
      <c r="F97" s="46"/>
    </row>
    <row r="98" spans="1:6" ht="15" customHeight="1">
      <c r="A98" s="129" t="s">
        <v>245</v>
      </c>
      <c r="B98" s="72"/>
      <c r="C98" s="13">
        <v>2000</v>
      </c>
      <c r="D98" s="13">
        <v>2000</v>
      </c>
      <c r="E98" s="14">
        <v>2000</v>
      </c>
      <c r="F98" s="46"/>
    </row>
    <row r="99" spans="1:5" ht="15">
      <c r="A99" s="133"/>
      <c r="B99" s="134"/>
      <c r="C99" s="145"/>
      <c r="D99" s="145"/>
      <c r="E99" s="146"/>
    </row>
    <row r="100" spans="1:5" s="114" customFormat="1" ht="18">
      <c r="A100" s="135" t="s">
        <v>733</v>
      </c>
      <c r="B100" s="69"/>
      <c r="C100" s="147"/>
      <c r="D100" s="147"/>
      <c r="E100" s="148"/>
    </row>
    <row r="101" spans="1:5" ht="9" customHeight="1">
      <c r="A101" s="133"/>
      <c r="B101" s="134"/>
      <c r="C101" s="145"/>
      <c r="D101" s="145"/>
      <c r="E101" s="146"/>
    </row>
    <row r="102" spans="1:5" ht="33.75" customHeight="1">
      <c r="A102" s="129" t="s">
        <v>879</v>
      </c>
      <c r="B102" s="72"/>
      <c r="C102" s="140" t="s">
        <v>586</v>
      </c>
      <c r="D102" s="140" t="s">
        <v>586</v>
      </c>
      <c r="E102" s="141" t="s">
        <v>586</v>
      </c>
    </row>
    <row r="103" spans="1:5" ht="28.5">
      <c r="A103" s="129" t="s">
        <v>363</v>
      </c>
      <c r="B103" s="72"/>
      <c r="C103" s="13">
        <v>10000</v>
      </c>
      <c r="D103" s="13">
        <v>10000</v>
      </c>
      <c r="E103" s="14">
        <v>10000</v>
      </c>
    </row>
    <row r="104" spans="1:5" ht="42.75">
      <c r="A104" s="129" t="s">
        <v>580</v>
      </c>
      <c r="B104" s="72" t="s">
        <v>581</v>
      </c>
      <c r="C104" s="13">
        <v>12000</v>
      </c>
      <c r="D104" s="13">
        <v>12000</v>
      </c>
      <c r="E104" s="14">
        <v>12000</v>
      </c>
    </row>
    <row r="105" spans="1:5" ht="15" customHeight="1">
      <c r="A105" s="129" t="s">
        <v>364</v>
      </c>
      <c r="B105" s="72"/>
      <c r="C105" s="140" t="s">
        <v>586</v>
      </c>
      <c r="D105" s="140" t="s">
        <v>586</v>
      </c>
      <c r="E105" s="141" t="s">
        <v>586</v>
      </c>
    </row>
    <row r="106" spans="1:5" ht="15" customHeight="1">
      <c r="A106" s="129" t="s">
        <v>1064</v>
      </c>
      <c r="B106" s="72"/>
      <c r="C106" s="13">
        <v>2000</v>
      </c>
      <c r="D106" s="13">
        <v>2000</v>
      </c>
      <c r="E106" s="14">
        <v>2000</v>
      </c>
    </row>
    <row r="107" spans="1:5" ht="15" customHeight="1">
      <c r="A107" s="129" t="s">
        <v>401</v>
      </c>
      <c r="B107" s="72"/>
      <c r="C107" s="13">
        <v>3000</v>
      </c>
      <c r="D107" s="13">
        <v>3000</v>
      </c>
      <c r="E107" s="14">
        <v>3000</v>
      </c>
    </row>
    <row r="108" spans="1:5" ht="28.5">
      <c r="A108" s="129" t="s">
        <v>934</v>
      </c>
      <c r="B108" s="72"/>
      <c r="C108" s="140" t="s">
        <v>586</v>
      </c>
      <c r="D108" s="140" t="s">
        <v>586</v>
      </c>
      <c r="E108" s="141" t="s">
        <v>586</v>
      </c>
    </row>
    <row r="109" spans="1:5" ht="15" customHeight="1">
      <c r="A109" s="129" t="s">
        <v>285</v>
      </c>
      <c r="B109" s="72"/>
      <c r="C109" s="140" t="s">
        <v>586</v>
      </c>
      <c r="D109" s="140" t="s">
        <v>586</v>
      </c>
      <c r="E109" s="141" t="s">
        <v>586</v>
      </c>
    </row>
    <row r="110" spans="1:5" ht="15" thickBot="1">
      <c r="A110" s="154" t="s">
        <v>935</v>
      </c>
      <c r="B110" s="79"/>
      <c r="C110" s="155" t="s">
        <v>586</v>
      </c>
      <c r="D110" s="155" t="s">
        <v>586</v>
      </c>
      <c r="E110" s="156" t="s">
        <v>586</v>
      </c>
    </row>
  </sheetData>
  <mergeCells count="4">
    <mergeCell ref="A1:E2"/>
    <mergeCell ref="C5:D5"/>
    <mergeCell ref="B6:B7"/>
    <mergeCell ref="A3:E3"/>
  </mergeCells>
  <printOptions/>
  <pageMargins left="0.45" right="0.47" top="0.66" bottom="0.82" header="0.5" footer="0.5"/>
  <pageSetup horizontalDpi="600" verticalDpi="600" orientation="portrait" paperSize="9" scale="42" r:id="rId1"/>
  <rowBreaks count="1" manualBreakCount="1">
    <brk id="56" max="5" man="1"/>
  </rowBreaks>
</worksheet>
</file>

<file path=xl/worksheets/sheet24.xml><?xml version="1.0" encoding="utf-8"?>
<worksheet xmlns="http://schemas.openxmlformats.org/spreadsheetml/2006/main" xmlns:r="http://schemas.openxmlformats.org/officeDocument/2006/relationships">
  <sheetPr codeName="Sheet25"/>
  <dimension ref="A1:L106"/>
  <sheetViews>
    <sheetView zoomScale="85" zoomScaleNormal="85" zoomScaleSheetLayoutView="70" workbookViewId="0" topLeftCell="A1">
      <selection activeCell="A4" sqref="A4"/>
    </sheetView>
  </sheetViews>
  <sheetFormatPr defaultColWidth="8.875" defaultRowHeight="12.75"/>
  <cols>
    <col min="1" max="1" width="75.125" style="113" customWidth="1"/>
    <col min="2" max="2" width="40.25390625" style="113" customWidth="1"/>
    <col min="3" max="5" width="32.375" style="113" customWidth="1"/>
    <col min="6" max="16384" width="8.875" style="113" customWidth="1"/>
  </cols>
  <sheetData>
    <row r="1" spans="1:5" ht="17.25" customHeight="1">
      <c r="A1" s="673" t="s">
        <v>683</v>
      </c>
      <c r="B1" s="673"/>
      <c r="C1" s="673"/>
      <c r="D1" s="673"/>
      <c r="E1" s="673"/>
    </row>
    <row r="2" spans="1:5" ht="14.25" customHeight="1">
      <c r="A2" s="673"/>
      <c r="B2" s="673"/>
      <c r="C2" s="673"/>
      <c r="D2" s="673"/>
      <c r="E2" s="673"/>
    </row>
    <row r="3" spans="1:12" s="1" customFormat="1" ht="22.5" customHeight="1" thickBot="1">
      <c r="A3" s="642" t="s">
        <v>88</v>
      </c>
      <c r="B3" s="642"/>
      <c r="C3" s="642"/>
      <c r="D3" s="642"/>
      <c r="E3" s="642"/>
      <c r="F3" s="525"/>
      <c r="G3" s="525"/>
      <c r="H3" s="525"/>
      <c r="I3" s="525"/>
      <c r="J3" s="525"/>
      <c r="K3" s="525"/>
      <c r="L3" s="525"/>
    </row>
    <row r="4" spans="1:5" ht="54">
      <c r="A4" s="632"/>
      <c r="B4" s="163" t="s">
        <v>270</v>
      </c>
      <c r="C4" s="164" t="s">
        <v>972</v>
      </c>
      <c r="D4" s="164" t="s">
        <v>971</v>
      </c>
      <c r="E4" s="165" t="s">
        <v>637</v>
      </c>
    </row>
    <row r="5" spans="2:5" ht="26.25" customHeight="1">
      <c r="B5" s="167" t="s">
        <v>638</v>
      </c>
      <c r="C5" s="644" t="s">
        <v>639</v>
      </c>
      <c r="D5" s="644"/>
      <c r="E5" s="116" t="s">
        <v>640</v>
      </c>
    </row>
    <row r="6" spans="1:5" ht="17.25" customHeight="1">
      <c r="A6" s="44" t="s">
        <v>855</v>
      </c>
      <c r="B6" s="647" t="s">
        <v>238</v>
      </c>
      <c r="C6" s="198"/>
      <c r="D6" s="198"/>
      <c r="E6" s="279"/>
    </row>
    <row r="7" spans="1:5" ht="17.25" customHeight="1" thickBot="1">
      <c r="A7" s="166" t="s">
        <v>518</v>
      </c>
      <c r="B7" s="648"/>
      <c r="C7" s="364">
        <v>507000</v>
      </c>
      <c r="D7" s="364">
        <v>551000</v>
      </c>
      <c r="E7" s="365">
        <v>595000</v>
      </c>
    </row>
    <row r="8" spans="1:5" s="114" customFormat="1" ht="18">
      <c r="A8" s="53" t="s">
        <v>749</v>
      </c>
      <c r="B8" s="161" t="s">
        <v>235</v>
      </c>
      <c r="C8" s="119"/>
      <c r="D8" s="119"/>
      <c r="E8" s="162"/>
    </row>
    <row r="9" spans="1:5" ht="15">
      <c r="A9" s="157"/>
      <c r="B9" s="158"/>
      <c r="C9" s="159"/>
      <c r="D9" s="159"/>
      <c r="E9" s="160"/>
    </row>
    <row r="10" spans="1:5" s="114" customFormat="1" ht="18">
      <c r="A10" s="135" t="s">
        <v>585</v>
      </c>
      <c r="B10" s="69"/>
      <c r="C10" s="136"/>
      <c r="D10" s="136"/>
      <c r="E10" s="137"/>
    </row>
    <row r="11" spans="1:5" ht="9" customHeight="1">
      <c r="A11" s="133"/>
      <c r="B11" s="134"/>
      <c r="C11" s="138"/>
      <c r="D11" s="138"/>
      <c r="E11" s="139"/>
    </row>
    <row r="12" spans="1:5" ht="28.5" customHeight="1">
      <c r="A12" s="129" t="s">
        <v>71</v>
      </c>
      <c r="B12" s="72"/>
      <c r="C12" s="140" t="s">
        <v>586</v>
      </c>
      <c r="D12" s="140" t="s">
        <v>586</v>
      </c>
      <c r="E12" s="141" t="s">
        <v>586</v>
      </c>
    </row>
    <row r="13" spans="1:5" ht="28.5" customHeight="1">
      <c r="A13" s="129" t="s">
        <v>503</v>
      </c>
      <c r="B13" s="72"/>
      <c r="C13" s="140" t="s">
        <v>586</v>
      </c>
      <c r="D13" s="140" t="s">
        <v>586</v>
      </c>
      <c r="E13" s="141" t="s">
        <v>586</v>
      </c>
    </row>
    <row r="14" spans="1:5" ht="18.75">
      <c r="A14" s="142" t="s">
        <v>687</v>
      </c>
      <c r="B14" s="143"/>
      <c r="C14" s="13">
        <v>15000</v>
      </c>
      <c r="D14" s="13">
        <v>15000</v>
      </c>
      <c r="E14" s="144" t="s">
        <v>587</v>
      </c>
    </row>
    <row r="15" spans="1:5" ht="15">
      <c r="A15" s="133"/>
      <c r="B15" s="134"/>
      <c r="C15" s="145"/>
      <c r="D15" s="145"/>
      <c r="E15" s="146"/>
    </row>
    <row r="16" spans="1:5" ht="15">
      <c r="A16" s="133"/>
      <c r="B16" s="134"/>
      <c r="C16" s="145"/>
      <c r="D16" s="145"/>
      <c r="E16" s="146"/>
    </row>
    <row r="17" spans="1:5" s="114" customFormat="1" ht="18">
      <c r="A17" s="135" t="s">
        <v>465</v>
      </c>
      <c r="B17" s="69"/>
      <c r="C17" s="147"/>
      <c r="D17" s="147"/>
      <c r="E17" s="148"/>
    </row>
    <row r="18" spans="1:5" ht="9.75" customHeight="1">
      <c r="A18" s="133"/>
      <c r="B18" s="134"/>
      <c r="C18" s="145"/>
      <c r="D18" s="145"/>
      <c r="E18" s="146"/>
    </row>
    <row r="19" spans="1:5" ht="14.25">
      <c r="A19" s="129" t="s">
        <v>688</v>
      </c>
      <c r="B19" s="72"/>
      <c r="C19" s="140" t="s">
        <v>586</v>
      </c>
      <c r="D19" s="140" t="s">
        <v>586</v>
      </c>
      <c r="E19" s="141" t="s">
        <v>586</v>
      </c>
    </row>
    <row r="20" spans="1:5" ht="14.25">
      <c r="A20" s="129" t="s">
        <v>689</v>
      </c>
      <c r="B20" s="72"/>
      <c r="C20" s="140" t="s">
        <v>586</v>
      </c>
      <c r="D20" s="140" t="s">
        <v>586</v>
      </c>
      <c r="E20" s="141" t="s">
        <v>586</v>
      </c>
    </row>
    <row r="21" spans="1:5" ht="14.25">
      <c r="A21" s="129" t="s">
        <v>690</v>
      </c>
      <c r="B21" s="72"/>
      <c r="C21" s="140" t="s">
        <v>586</v>
      </c>
      <c r="D21" s="140" t="s">
        <v>586</v>
      </c>
      <c r="E21" s="141" t="s">
        <v>586</v>
      </c>
    </row>
    <row r="22" spans="1:5" ht="14.25">
      <c r="A22" s="129" t="s">
        <v>691</v>
      </c>
      <c r="B22" s="72"/>
      <c r="C22" s="140" t="s">
        <v>586</v>
      </c>
      <c r="D22" s="140" t="s">
        <v>586</v>
      </c>
      <c r="E22" s="141" t="s">
        <v>586</v>
      </c>
    </row>
    <row r="23" spans="1:5" ht="71.25">
      <c r="A23" s="129" t="s">
        <v>964</v>
      </c>
      <c r="B23" s="72"/>
      <c r="C23" s="13">
        <v>42500</v>
      </c>
      <c r="D23" s="13">
        <v>42500</v>
      </c>
      <c r="E23" s="14">
        <v>42500</v>
      </c>
    </row>
    <row r="24" spans="1:5" ht="28.5">
      <c r="A24" s="129" t="s">
        <v>692</v>
      </c>
      <c r="B24" s="72"/>
      <c r="C24" s="140" t="s">
        <v>586</v>
      </c>
      <c r="D24" s="140" t="s">
        <v>586</v>
      </c>
      <c r="E24" s="141" t="s">
        <v>586</v>
      </c>
    </row>
    <row r="25" spans="1:5" ht="14.25">
      <c r="A25" s="129" t="s">
        <v>693</v>
      </c>
      <c r="B25" s="72"/>
      <c r="C25" s="140" t="s">
        <v>586</v>
      </c>
      <c r="D25" s="140" t="s">
        <v>586</v>
      </c>
      <c r="E25" s="141" t="s">
        <v>586</v>
      </c>
    </row>
    <row r="26" spans="1:5" ht="15">
      <c r="A26" s="129" t="s">
        <v>254</v>
      </c>
      <c r="B26" s="72"/>
      <c r="C26" s="13">
        <v>7500</v>
      </c>
      <c r="D26" s="13">
        <v>7500</v>
      </c>
      <c r="E26" s="14">
        <v>7500</v>
      </c>
    </row>
    <row r="27" spans="1:5" ht="42.75">
      <c r="A27" s="129" t="s">
        <v>568</v>
      </c>
      <c r="B27" s="72"/>
      <c r="C27" s="13">
        <v>12000</v>
      </c>
      <c r="D27" s="13">
        <v>12000</v>
      </c>
      <c r="E27" s="14">
        <v>12000</v>
      </c>
    </row>
    <row r="28" spans="1:5" ht="28.5">
      <c r="A28" s="129" t="s">
        <v>256</v>
      </c>
      <c r="B28" s="72"/>
      <c r="C28" s="140" t="s">
        <v>586</v>
      </c>
      <c r="D28" s="140" t="s">
        <v>586</v>
      </c>
      <c r="E28" s="141" t="s">
        <v>586</v>
      </c>
    </row>
    <row r="29" spans="1:5" ht="42.75">
      <c r="A29" s="129" t="s">
        <v>354</v>
      </c>
      <c r="B29" s="72"/>
      <c r="C29" s="140" t="s">
        <v>586</v>
      </c>
      <c r="D29" s="140" t="s">
        <v>586</v>
      </c>
      <c r="E29" s="141" t="s">
        <v>586</v>
      </c>
    </row>
    <row r="30" spans="1:5" ht="28.5">
      <c r="A30" s="129" t="s">
        <v>14</v>
      </c>
      <c r="B30" s="72"/>
      <c r="C30" s="13">
        <v>8000</v>
      </c>
      <c r="D30" s="13">
        <v>8000</v>
      </c>
      <c r="E30" s="14">
        <v>8000</v>
      </c>
    </row>
    <row r="31" spans="1:5" ht="28.5">
      <c r="A31" s="129" t="s">
        <v>15</v>
      </c>
      <c r="B31" s="72"/>
      <c r="C31" s="13">
        <v>10000</v>
      </c>
      <c r="D31" s="13">
        <v>10000</v>
      </c>
      <c r="E31" s="14">
        <v>10000</v>
      </c>
    </row>
    <row r="32" spans="1:5" ht="14.25">
      <c r="A32" s="142" t="s">
        <v>987</v>
      </c>
      <c r="B32" s="143"/>
      <c r="C32" s="140" t="s">
        <v>586</v>
      </c>
      <c r="D32" s="140" t="s">
        <v>586</v>
      </c>
      <c r="E32" s="141" t="s">
        <v>586</v>
      </c>
    </row>
    <row r="33" spans="1:5" ht="15">
      <c r="A33" s="133"/>
      <c r="B33" s="134"/>
      <c r="C33" s="145"/>
      <c r="D33" s="145"/>
      <c r="E33" s="146"/>
    </row>
    <row r="34" spans="1:5" ht="15">
      <c r="A34" s="133"/>
      <c r="B34" s="134"/>
      <c r="C34" s="145"/>
      <c r="D34" s="145"/>
      <c r="E34" s="146"/>
    </row>
    <row r="35" spans="1:5" s="114" customFormat="1" ht="18">
      <c r="A35" s="135" t="s">
        <v>424</v>
      </c>
      <c r="B35" s="69"/>
      <c r="C35" s="147"/>
      <c r="D35" s="147"/>
      <c r="E35" s="148"/>
    </row>
    <row r="36" spans="1:5" ht="8.25" customHeight="1">
      <c r="A36" s="133"/>
      <c r="B36" s="134"/>
      <c r="C36" s="145"/>
      <c r="D36" s="145"/>
      <c r="E36" s="146"/>
    </row>
    <row r="37" spans="1:5" ht="14.25">
      <c r="A37" s="129" t="s">
        <v>988</v>
      </c>
      <c r="B37" s="72"/>
      <c r="C37" s="140" t="s">
        <v>586</v>
      </c>
      <c r="D37" s="140" t="s">
        <v>586</v>
      </c>
      <c r="E37" s="141" t="s">
        <v>586</v>
      </c>
    </row>
    <row r="38" spans="1:5" s="115" customFormat="1" ht="15">
      <c r="A38" s="129" t="s">
        <v>946</v>
      </c>
      <c r="B38" s="72"/>
      <c r="C38" s="13">
        <v>5000</v>
      </c>
      <c r="D38" s="13">
        <v>5000</v>
      </c>
      <c r="E38" s="14">
        <v>5000</v>
      </c>
    </row>
    <row r="39" spans="1:5" s="115" customFormat="1" ht="14.25">
      <c r="A39" s="129" t="s">
        <v>34</v>
      </c>
      <c r="B39" s="72"/>
      <c r="C39" s="140" t="s">
        <v>586</v>
      </c>
      <c r="D39" s="140" t="s">
        <v>586</v>
      </c>
      <c r="E39" s="141" t="s">
        <v>586</v>
      </c>
    </row>
    <row r="40" spans="1:5" s="115" customFormat="1" ht="28.5">
      <c r="A40" s="129" t="s">
        <v>53</v>
      </c>
      <c r="B40" s="72"/>
      <c r="C40" s="140" t="s">
        <v>586</v>
      </c>
      <c r="D40" s="140" t="s">
        <v>586</v>
      </c>
      <c r="E40" s="141" t="s">
        <v>586</v>
      </c>
    </row>
    <row r="41" spans="1:5" ht="15">
      <c r="A41" s="133"/>
      <c r="B41" s="134"/>
      <c r="C41" s="145"/>
      <c r="D41" s="145"/>
      <c r="E41" s="146"/>
    </row>
    <row r="42" spans="1:5" s="114" customFormat="1" ht="18">
      <c r="A42" s="135" t="s">
        <v>429</v>
      </c>
      <c r="B42" s="69"/>
      <c r="C42" s="147"/>
      <c r="D42" s="147"/>
      <c r="E42" s="148"/>
    </row>
    <row r="43" spans="1:5" ht="8.25" customHeight="1">
      <c r="A43" s="133"/>
      <c r="B43" s="134"/>
      <c r="C43" s="145"/>
      <c r="D43" s="145"/>
      <c r="E43" s="146"/>
    </row>
    <row r="44" spans="1:5" ht="36" customHeight="1">
      <c r="A44" s="129" t="s">
        <v>356</v>
      </c>
      <c r="B44" s="72"/>
      <c r="C44" s="140" t="s">
        <v>586</v>
      </c>
      <c r="D44" s="140" t="s">
        <v>586</v>
      </c>
      <c r="E44" s="141" t="s">
        <v>586</v>
      </c>
    </row>
    <row r="45" spans="1:5" ht="85.5">
      <c r="A45" s="129" t="s">
        <v>635</v>
      </c>
      <c r="B45" s="72" t="s">
        <v>393</v>
      </c>
      <c r="C45" s="13">
        <v>9000</v>
      </c>
      <c r="D45" s="13">
        <v>9000</v>
      </c>
      <c r="E45" s="14">
        <v>9000</v>
      </c>
    </row>
    <row r="46" spans="1:5" ht="28.5">
      <c r="A46" s="129" t="s">
        <v>567</v>
      </c>
      <c r="B46" s="72"/>
      <c r="C46" s="13">
        <v>8000</v>
      </c>
      <c r="D46" s="13">
        <v>8000</v>
      </c>
      <c r="E46" s="14">
        <v>8000</v>
      </c>
    </row>
    <row r="47" spans="1:5" ht="14.25">
      <c r="A47" s="129" t="s">
        <v>357</v>
      </c>
      <c r="B47" s="72"/>
      <c r="C47" s="140" t="s">
        <v>586</v>
      </c>
      <c r="D47" s="140" t="s">
        <v>586</v>
      </c>
      <c r="E47" s="141" t="s">
        <v>586</v>
      </c>
    </row>
    <row r="48" spans="1:5" ht="30.75" customHeight="1">
      <c r="A48" s="129" t="s">
        <v>358</v>
      </c>
      <c r="B48" s="72"/>
      <c r="C48" s="140" t="s">
        <v>586</v>
      </c>
      <c r="D48" s="140" t="s">
        <v>586</v>
      </c>
      <c r="E48" s="141" t="s">
        <v>586</v>
      </c>
    </row>
    <row r="49" spans="1:5" ht="30.75" customHeight="1">
      <c r="A49" s="129" t="s">
        <v>754</v>
      </c>
      <c r="B49" s="72"/>
      <c r="C49" s="140" t="s">
        <v>586</v>
      </c>
      <c r="D49" s="140" t="s">
        <v>586</v>
      </c>
      <c r="E49" s="141" t="s">
        <v>586</v>
      </c>
    </row>
    <row r="50" spans="1:5" ht="42.75">
      <c r="A50" s="129" t="s">
        <v>128</v>
      </c>
      <c r="B50" s="72"/>
      <c r="C50" s="140" t="s">
        <v>586</v>
      </c>
      <c r="D50" s="140" t="s">
        <v>586</v>
      </c>
      <c r="E50" s="141" t="s">
        <v>586</v>
      </c>
    </row>
    <row r="51" spans="1:5" ht="14.25">
      <c r="A51" s="129" t="s">
        <v>129</v>
      </c>
      <c r="B51" s="72"/>
      <c r="C51" s="140" t="s">
        <v>586</v>
      </c>
      <c r="D51" s="140" t="s">
        <v>586</v>
      </c>
      <c r="E51" s="141" t="s">
        <v>586</v>
      </c>
    </row>
    <row r="52" spans="1:5" ht="30" customHeight="1">
      <c r="A52" s="129" t="s">
        <v>131</v>
      </c>
      <c r="B52" s="72"/>
      <c r="C52" s="140" t="s">
        <v>586</v>
      </c>
      <c r="D52" s="140" t="s">
        <v>586</v>
      </c>
      <c r="E52" s="141" t="s">
        <v>586</v>
      </c>
    </row>
    <row r="53" spans="1:5" ht="30" customHeight="1">
      <c r="A53" s="129" t="s">
        <v>233</v>
      </c>
      <c r="B53" s="72"/>
      <c r="C53" s="140" t="s">
        <v>586</v>
      </c>
      <c r="D53" s="140" t="s">
        <v>586</v>
      </c>
      <c r="E53" s="141" t="s">
        <v>586</v>
      </c>
    </row>
    <row r="54" spans="1:5" ht="30.75" customHeight="1">
      <c r="A54" s="129" t="s">
        <v>753</v>
      </c>
      <c r="B54" s="72"/>
      <c r="C54" s="140" t="s">
        <v>586</v>
      </c>
      <c r="D54" s="140" t="s">
        <v>586</v>
      </c>
      <c r="E54" s="141" t="s">
        <v>586</v>
      </c>
    </row>
    <row r="55" spans="1:5" ht="14.25">
      <c r="A55" s="129" t="s">
        <v>758</v>
      </c>
      <c r="B55" s="72"/>
      <c r="C55" s="140" t="s">
        <v>586</v>
      </c>
      <c r="D55" s="140" t="s">
        <v>586</v>
      </c>
      <c r="E55" s="141" t="s">
        <v>586</v>
      </c>
    </row>
    <row r="56" spans="1:5" ht="19.5" customHeight="1">
      <c r="A56" s="129"/>
      <c r="B56" s="72"/>
      <c r="C56" s="149"/>
      <c r="D56" s="149"/>
      <c r="E56" s="150"/>
    </row>
    <row r="57" spans="1:5" ht="32.25" customHeight="1">
      <c r="A57" s="135" t="s">
        <v>760</v>
      </c>
      <c r="B57" s="69"/>
      <c r="C57" s="149"/>
      <c r="D57" s="149"/>
      <c r="E57" s="150"/>
    </row>
    <row r="58" spans="1:5" ht="9" customHeight="1">
      <c r="A58" s="133"/>
      <c r="B58" s="134"/>
      <c r="C58" s="145"/>
      <c r="D58" s="145"/>
      <c r="E58" s="146"/>
    </row>
    <row r="59" spans="1:5" ht="18" customHeight="1">
      <c r="A59" s="129" t="s">
        <v>761</v>
      </c>
      <c r="B59" s="72"/>
      <c r="C59" s="140" t="s">
        <v>586</v>
      </c>
      <c r="D59" s="140" t="s">
        <v>586</v>
      </c>
      <c r="E59" s="141" t="s">
        <v>586</v>
      </c>
    </row>
    <row r="60" spans="1:5" ht="20.25" customHeight="1">
      <c r="A60" s="129" t="s">
        <v>451</v>
      </c>
      <c r="B60" s="72"/>
      <c r="C60" s="13">
        <v>14000</v>
      </c>
      <c r="D60" s="13">
        <v>14000</v>
      </c>
      <c r="E60" s="141" t="s">
        <v>586</v>
      </c>
    </row>
    <row r="61" spans="1:5" ht="20.25" customHeight="1">
      <c r="A61" s="129" t="s">
        <v>452</v>
      </c>
      <c r="B61" s="72"/>
      <c r="C61" s="13">
        <v>21000</v>
      </c>
      <c r="D61" s="13">
        <v>21000</v>
      </c>
      <c r="E61" s="14">
        <v>7000</v>
      </c>
    </row>
    <row r="62" spans="1:5" ht="20.25" customHeight="1">
      <c r="A62" s="129" t="s">
        <v>453</v>
      </c>
      <c r="B62" s="72"/>
      <c r="C62" s="140" t="s">
        <v>586</v>
      </c>
      <c r="D62" s="140" t="s">
        <v>586</v>
      </c>
      <c r="E62" s="141" t="s">
        <v>586</v>
      </c>
    </row>
    <row r="63" spans="1:5" ht="15">
      <c r="A63" s="129" t="s">
        <v>454</v>
      </c>
      <c r="B63" s="72"/>
      <c r="C63" s="13">
        <v>11000</v>
      </c>
      <c r="D63" s="13">
        <v>11000</v>
      </c>
      <c r="E63" s="14">
        <v>11000</v>
      </c>
    </row>
    <row r="64" spans="1:5" ht="14.25">
      <c r="A64" s="129" t="s">
        <v>698</v>
      </c>
      <c r="B64" s="72"/>
      <c r="C64" s="140" t="s">
        <v>586</v>
      </c>
      <c r="D64" s="140" t="s">
        <v>586</v>
      </c>
      <c r="E64" s="141" t="s">
        <v>586</v>
      </c>
    </row>
    <row r="65" spans="1:5" ht="15" customHeight="1">
      <c r="A65" s="129"/>
      <c r="B65" s="72"/>
      <c r="C65" s="149"/>
      <c r="D65" s="149"/>
      <c r="E65" s="150"/>
    </row>
    <row r="66" spans="1:5" ht="32.25" customHeight="1">
      <c r="A66" s="135" t="s">
        <v>455</v>
      </c>
      <c r="B66" s="69"/>
      <c r="C66" s="149"/>
      <c r="D66" s="149"/>
      <c r="E66" s="150"/>
    </row>
    <row r="67" spans="1:5" ht="9" customHeight="1">
      <c r="A67" s="133"/>
      <c r="B67" s="134"/>
      <c r="C67" s="145"/>
      <c r="D67" s="145"/>
      <c r="E67" s="146"/>
    </row>
    <row r="68" spans="1:5" ht="18" customHeight="1">
      <c r="A68" s="129" t="s">
        <v>456</v>
      </c>
      <c r="B68" s="72"/>
      <c r="C68" s="140" t="s">
        <v>586</v>
      </c>
      <c r="D68" s="140" t="s">
        <v>586</v>
      </c>
      <c r="E68" s="141" t="s">
        <v>586</v>
      </c>
    </row>
    <row r="69" spans="1:5" ht="20.25" customHeight="1">
      <c r="A69" s="129" t="s">
        <v>457</v>
      </c>
      <c r="B69" s="72"/>
      <c r="C69" s="13">
        <v>4000</v>
      </c>
      <c r="D69" s="13">
        <v>4000</v>
      </c>
      <c r="E69" s="14">
        <v>4000</v>
      </c>
    </row>
    <row r="70" spans="1:5" ht="20.25" customHeight="1">
      <c r="A70" s="129" t="s">
        <v>1083</v>
      </c>
      <c r="B70" s="72"/>
      <c r="C70" s="13">
        <v>5000</v>
      </c>
      <c r="D70" s="13">
        <v>5000</v>
      </c>
      <c r="E70" s="14">
        <v>5000</v>
      </c>
    </row>
    <row r="71" spans="1:5" ht="20.25" customHeight="1">
      <c r="A71" s="129" t="s">
        <v>1084</v>
      </c>
      <c r="B71" s="72"/>
      <c r="C71" s="13">
        <v>5000</v>
      </c>
      <c r="D71" s="13">
        <v>5000</v>
      </c>
      <c r="E71" s="14">
        <v>5000</v>
      </c>
    </row>
    <row r="72" spans="1:5" ht="20.25" customHeight="1">
      <c r="A72" s="129" t="s">
        <v>1085</v>
      </c>
      <c r="B72" s="72"/>
      <c r="C72" s="13">
        <v>4000</v>
      </c>
      <c r="D72" s="13">
        <v>4000</v>
      </c>
      <c r="E72" s="14">
        <v>4000</v>
      </c>
    </row>
    <row r="73" spans="1:5" ht="28.5">
      <c r="A73" s="129" t="s">
        <v>1086</v>
      </c>
      <c r="B73" s="72"/>
      <c r="C73" s="13">
        <v>6000</v>
      </c>
      <c r="D73" s="13">
        <v>6000</v>
      </c>
      <c r="E73" s="14">
        <v>6000</v>
      </c>
    </row>
    <row r="74" spans="1:5" ht="28.5">
      <c r="A74" s="129" t="s">
        <v>6</v>
      </c>
      <c r="B74" s="72"/>
      <c r="C74" s="13">
        <v>6000</v>
      </c>
      <c r="D74" s="13">
        <v>6000</v>
      </c>
      <c r="E74" s="14">
        <v>6000</v>
      </c>
    </row>
    <row r="75" spans="1:5" ht="28.5">
      <c r="A75" s="129" t="s">
        <v>7</v>
      </c>
      <c r="B75" s="72"/>
      <c r="C75" s="13">
        <v>5000</v>
      </c>
      <c r="D75" s="13">
        <v>5000</v>
      </c>
      <c r="E75" s="14">
        <v>5000</v>
      </c>
    </row>
    <row r="76" spans="1:5" ht="28.5">
      <c r="A76" s="129" t="s">
        <v>8</v>
      </c>
      <c r="B76" s="72"/>
      <c r="C76" s="13">
        <v>5000</v>
      </c>
      <c r="D76" s="13">
        <v>5000</v>
      </c>
      <c r="E76" s="14">
        <v>5000</v>
      </c>
    </row>
    <row r="77" spans="1:5" ht="28.5">
      <c r="A77" s="129" t="s">
        <v>9</v>
      </c>
      <c r="B77" s="72"/>
      <c r="C77" s="13">
        <v>5500</v>
      </c>
      <c r="D77" s="13">
        <v>5500</v>
      </c>
      <c r="E77" s="14">
        <v>5500</v>
      </c>
    </row>
    <row r="78" spans="1:5" ht="28.5">
      <c r="A78" s="129" t="s">
        <v>10</v>
      </c>
      <c r="B78" s="72"/>
      <c r="C78" s="13">
        <v>5500</v>
      </c>
      <c r="D78" s="13">
        <v>5500</v>
      </c>
      <c r="E78" s="14">
        <v>5500</v>
      </c>
    </row>
    <row r="79" spans="1:5" ht="28.5">
      <c r="A79" s="129" t="s">
        <v>11</v>
      </c>
      <c r="B79" s="72"/>
      <c r="C79" s="13">
        <v>6500</v>
      </c>
      <c r="D79" s="13">
        <v>6500</v>
      </c>
      <c r="E79" s="14">
        <v>6500</v>
      </c>
    </row>
    <row r="80" spans="1:5" ht="28.5">
      <c r="A80" s="129" t="s">
        <v>12</v>
      </c>
      <c r="B80" s="72"/>
      <c r="C80" s="13">
        <v>6500</v>
      </c>
      <c r="D80" s="13">
        <v>6500</v>
      </c>
      <c r="E80" s="14">
        <v>6500</v>
      </c>
    </row>
    <row r="81" spans="1:5" ht="14.25">
      <c r="A81" s="129"/>
      <c r="B81" s="72"/>
      <c r="C81" s="151"/>
      <c r="D81" s="151"/>
      <c r="E81" s="152"/>
    </row>
    <row r="82" spans="1:5" ht="18">
      <c r="A82" s="135" t="s">
        <v>878</v>
      </c>
      <c r="B82" s="69"/>
      <c r="C82" s="149"/>
      <c r="D82" s="149"/>
      <c r="E82" s="150"/>
    </row>
    <row r="83" spans="1:5" ht="9" customHeight="1">
      <c r="A83" s="133"/>
      <c r="B83" s="134"/>
      <c r="C83" s="145"/>
      <c r="D83" s="145"/>
      <c r="E83" s="146"/>
    </row>
    <row r="84" spans="1:5" ht="15">
      <c r="A84" s="129" t="s">
        <v>677</v>
      </c>
      <c r="B84" s="72"/>
      <c r="C84" s="13">
        <v>28500</v>
      </c>
      <c r="D84" s="13">
        <v>28500</v>
      </c>
      <c r="E84" s="14">
        <v>28500</v>
      </c>
    </row>
    <row r="85" spans="1:5" ht="15" customHeight="1">
      <c r="A85" s="129" t="s">
        <v>701</v>
      </c>
      <c r="B85" s="72"/>
      <c r="C85" s="140" t="s">
        <v>586</v>
      </c>
      <c r="D85" s="140" t="s">
        <v>586</v>
      </c>
      <c r="E85" s="141" t="s">
        <v>586</v>
      </c>
    </row>
    <row r="86" spans="1:5" ht="71.25">
      <c r="A86" s="129" t="s">
        <v>636</v>
      </c>
      <c r="B86" s="72"/>
      <c r="C86" s="13">
        <v>12000</v>
      </c>
      <c r="D86" s="13">
        <v>12000</v>
      </c>
      <c r="E86" s="14">
        <v>12000</v>
      </c>
    </row>
    <row r="87" spans="1:5" ht="28.5">
      <c r="A87" s="129" t="s">
        <v>526</v>
      </c>
      <c r="B87" s="72"/>
      <c r="C87" s="13">
        <v>29000</v>
      </c>
      <c r="D87" s="13">
        <v>29000</v>
      </c>
      <c r="E87" s="14">
        <v>29000</v>
      </c>
    </row>
    <row r="88" spans="1:5" ht="42.75">
      <c r="A88" s="129" t="s">
        <v>787</v>
      </c>
      <c r="B88" s="72"/>
      <c r="C88" s="13">
        <v>10000</v>
      </c>
      <c r="D88" s="13">
        <v>10000</v>
      </c>
      <c r="E88" s="14">
        <v>10000</v>
      </c>
    </row>
    <row r="89" spans="1:5" ht="28.5">
      <c r="A89" s="129" t="s">
        <v>13</v>
      </c>
      <c r="B89" s="72"/>
      <c r="C89" s="153" t="s">
        <v>587</v>
      </c>
      <c r="D89" s="13">
        <v>15000</v>
      </c>
      <c r="E89" s="14">
        <v>15000</v>
      </c>
    </row>
    <row r="90" spans="1:5" ht="15">
      <c r="A90" s="129" t="s">
        <v>65</v>
      </c>
      <c r="B90" s="72"/>
      <c r="C90" s="13">
        <v>10000</v>
      </c>
      <c r="D90" s="13">
        <v>10000</v>
      </c>
      <c r="E90" s="14">
        <v>10000</v>
      </c>
    </row>
    <row r="91" spans="1:5" ht="42.75">
      <c r="A91" s="129" t="s">
        <v>113</v>
      </c>
      <c r="B91" s="72"/>
      <c r="C91" s="13">
        <v>27000</v>
      </c>
      <c r="D91" s="13">
        <v>27000</v>
      </c>
      <c r="E91" s="14">
        <v>27000</v>
      </c>
    </row>
    <row r="92" spans="1:5" ht="15" customHeight="1">
      <c r="A92" s="129" t="s">
        <v>390</v>
      </c>
      <c r="B92" s="72"/>
      <c r="C92" s="140" t="s">
        <v>586</v>
      </c>
      <c r="D92" s="140" t="s">
        <v>586</v>
      </c>
      <c r="E92" s="141" t="s">
        <v>586</v>
      </c>
    </row>
    <row r="93" spans="1:6" ht="15" customHeight="1">
      <c r="A93" s="129" t="s">
        <v>857</v>
      </c>
      <c r="B93" s="72"/>
      <c r="C93" s="13">
        <v>500</v>
      </c>
      <c r="D93" s="13">
        <v>500</v>
      </c>
      <c r="E93" s="14">
        <v>500</v>
      </c>
      <c r="F93" s="46"/>
    </row>
    <row r="94" spans="1:6" ht="15" customHeight="1">
      <c r="A94" s="129" t="s">
        <v>245</v>
      </c>
      <c r="B94" s="72"/>
      <c r="C94" s="13">
        <v>2000</v>
      </c>
      <c r="D94" s="13">
        <v>2000</v>
      </c>
      <c r="E94" s="14">
        <v>2000</v>
      </c>
      <c r="F94" s="46"/>
    </row>
    <row r="95" spans="1:5" ht="15">
      <c r="A95" s="133"/>
      <c r="B95" s="134"/>
      <c r="C95" s="145"/>
      <c r="D95" s="145"/>
      <c r="E95" s="146"/>
    </row>
    <row r="96" spans="1:5" s="114" customFormat="1" ht="18">
      <c r="A96" s="135" t="s">
        <v>733</v>
      </c>
      <c r="B96" s="69"/>
      <c r="C96" s="147"/>
      <c r="D96" s="147"/>
      <c r="E96" s="148"/>
    </row>
    <row r="97" spans="1:5" ht="9" customHeight="1">
      <c r="A97" s="133"/>
      <c r="B97" s="134"/>
      <c r="C97" s="145"/>
      <c r="D97" s="145"/>
      <c r="E97" s="146"/>
    </row>
    <row r="98" spans="1:5" ht="33.75" customHeight="1">
      <c r="A98" s="129" t="s">
        <v>879</v>
      </c>
      <c r="B98" s="72"/>
      <c r="C98" s="140" t="s">
        <v>586</v>
      </c>
      <c r="D98" s="140" t="s">
        <v>586</v>
      </c>
      <c r="E98" s="141" t="s">
        <v>586</v>
      </c>
    </row>
    <row r="99" spans="1:5" ht="28.5">
      <c r="A99" s="129" t="s">
        <v>363</v>
      </c>
      <c r="B99" s="72"/>
      <c r="C99" s="13">
        <v>10000</v>
      </c>
      <c r="D99" s="13">
        <v>10000</v>
      </c>
      <c r="E99" s="14">
        <v>10000</v>
      </c>
    </row>
    <row r="100" spans="1:5" ht="42.75">
      <c r="A100" s="129" t="s">
        <v>580</v>
      </c>
      <c r="B100" s="72" t="s">
        <v>581</v>
      </c>
      <c r="C100" s="13">
        <v>12000</v>
      </c>
      <c r="D100" s="13">
        <v>12000</v>
      </c>
      <c r="E100" s="14">
        <v>12000</v>
      </c>
    </row>
    <row r="101" spans="1:5" ht="15" customHeight="1">
      <c r="A101" s="129" t="s">
        <v>364</v>
      </c>
      <c r="B101" s="72"/>
      <c r="C101" s="140" t="s">
        <v>586</v>
      </c>
      <c r="D101" s="140" t="s">
        <v>586</v>
      </c>
      <c r="E101" s="141" t="s">
        <v>586</v>
      </c>
    </row>
    <row r="102" spans="1:5" ht="15" customHeight="1">
      <c r="A102" s="129" t="s">
        <v>1064</v>
      </c>
      <c r="B102" s="72"/>
      <c r="C102" s="13">
        <v>2000</v>
      </c>
      <c r="D102" s="13">
        <v>2000</v>
      </c>
      <c r="E102" s="14">
        <v>2000</v>
      </c>
    </row>
    <row r="103" spans="1:5" ht="15" customHeight="1">
      <c r="A103" s="129" t="s">
        <v>401</v>
      </c>
      <c r="B103" s="72"/>
      <c r="C103" s="13">
        <v>3000</v>
      </c>
      <c r="D103" s="13">
        <v>3000</v>
      </c>
      <c r="E103" s="14">
        <v>3000</v>
      </c>
    </row>
    <row r="104" spans="1:5" ht="28.5">
      <c r="A104" s="129" t="s">
        <v>934</v>
      </c>
      <c r="B104" s="72"/>
      <c r="C104" s="140" t="s">
        <v>586</v>
      </c>
      <c r="D104" s="140" t="s">
        <v>586</v>
      </c>
      <c r="E104" s="141" t="s">
        <v>586</v>
      </c>
    </row>
    <row r="105" spans="1:5" ht="15" customHeight="1">
      <c r="A105" s="129" t="s">
        <v>285</v>
      </c>
      <c r="B105" s="72"/>
      <c r="C105" s="140" t="s">
        <v>586</v>
      </c>
      <c r="D105" s="140" t="s">
        <v>586</v>
      </c>
      <c r="E105" s="141" t="s">
        <v>586</v>
      </c>
    </row>
    <row r="106" spans="1:5" ht="15" thickBot="1">
      <c r="A106" s="154" t="s">
        <v>935</v>
      </c>
      <c r="B106" s="79"/>
      <c r="C106" s="155" t="s">
        <v>586</v>
      </c>
      <c r="D106" s="155" t="s">
        <v>586</v>
      </c>
      <c r="E106" s="156" t="s">
        <v>586</v>
      </c>
    </row>
  </sheetData>
  <mergeCells count="4">
    <mergeCell ref="A1:E2"/>
    <mergeCell ref="C5:D5"/>
    <mergeCell ref="B6:B7"/>
    <mergeCell ref="A3:E3"/>
  </mergeCells>
  <printOptions/>
  <pageMargins left="0.45" right="0.47" top="0.66" bottom="0.82" header="0.5" footer="0.5"/>
  <pageSetup horizontalDpi="600" verticalDpi="600" orientation="portrait" paperSize="9" scale="42" r:id="rId1"/>
  <rowBreaks count="1" manualBreakCount="1">
    <brk id="55" max="5" man="1"/>
  </rowBreaks>
</worksheet>
</file>

<file path=xl/worksheets/sheet25.xml><?xml version="1.0" encoding="utf-8"?>
<worksheet xmlns="http://schemas.openxmlformats.org/spreadsheetml/2006/main" xmlns:r="http://schemas.openxmlformats.org/officeDocument/2006/relationships">
  <sheetPr codeName="Sheet14"/>
  <dimension ref="A1:L60"/>
  <sheetViews>
    <sheetView view="pageBreakPreview" zoomScale="85" zoomScaleNormal="85" zoomScaleSheetLayoutView="85" workbookViewId="0" topLeftCell="A1">
      <selection activeCell="E6" sqref="E6"/>
    </sheetView>
  </sheetViews>
  <sheetFormatPr defaultColWidth="8.875" defaultRowHeight="12.75"/>
  <cols>
    <col min="1" max="1" width="75.125" style="113" customWidth="1"/>
    <col min="2" max="2" width="44.00390625" style="113" customWidth="1"/>
    <col min="3" max="4" width="22.25390625" style="113" customWidth="1"/>
    <col min="5" max="16384" width="8.875" style="113" customWidth="1"/>
  </cols>
  <sheetData>
    <row r="1" spans="1:4" ht="17.25" customHeight="1">
      <c r="A1" s="673" t="s">
        <v>582</v>
      </c>
      <c r="B1" s="673"/>
      <c r="C1" s="673"/>
      <c r="D1" s="673"/>
    </row>
    <row r="2" spans="1:4" ht="14.25" customHeight="1">
      <c r="A2" s="673"/>
      <c r="B2" s="673"/>
      <c r="C2" s="673"/>
      <c r="D2" s="673"/>
    </row>
    <row r="3" spans="1:12" s="1" customFormat="1" ht="22.5" customHeight="1" thickBot="1">
      <c r="A3" s="642" t="s">
        <v>86</v>
      </c>
      <c r="B3" s="642"/>
      <c r="C3" s="642"/>
      <c r="D3" s="642"/>
      <c r="E3" s="525"/>
      <c r="F3" s="525"/>
      <c r="G3" s="525"/>
      <c r="H3" s="525"/>
      <c r="I3" s="525"/>
      <c r="J3" s="525"/>
      <c r="K3" s="525"/>
      <c r="L3" s="525"/>
    </row>
    <row r="4" spans="1:4" ht="70.5" customHeight="1">
      <c r="A4" s="632"/>
      <c r="B4" s="163" t="s">
        <v>270</v>
      </c>
      <c r="C4" s="164" t="s">
        <v>244</v>
      </c>
      <c r="D4" s="165" t="s">
        <v>244</v>
      </c>
    </row>
    <row r="5" spans="2:4" s="117" customFormat="1" ht="20.25">
      <c r="B5" s="167" t="s">
        <v>638</v>
      </c>
      <c r="C5" s="662" t="s">
        <v>639</v>
      </c>
      <c r="D5" s="664"/>
    </row>
    <row r="6" spans="1:4" ht="29.25" customHeight="1">
      <c r="A6" s="44" t="s">
        <v>855</v>
      </c>
      <c r="B6" s="740" t="s">
        <v>238</v>
      </c>
      <c r="C6" s="198" t="s">
        <v>432</v>
      </c>
      <c r="D6" s="279" t="s">
        <v>433</v>
      </c>
    </row>
    <row r="7" spans="1:4" ht="19.5" thickBot="1">
      <c r="A7" s="166" t="s">
        <v>518</v>
      </c>
      <c r="B7" s="741"/>
      <c r="C7" s="515">
        <v>514000</v>
      </c>
      <c r="D7" s="540">
        <v>519500</v>
      </c>
    </row>
    <row r="8" spans="1:4" ht="18">
      <c r="A8" s="53" t="s">
        <v>749</v>
      </c>
      <c r="B8" s="161" t="s">
        <v>235</v>
      </c>
      <c r="C8" s="289"/>
      <c r="D8" s="596"/>
    </row>
    <row r="9" spans="1:4" ht="14.25">
      <c r="A9" s="290"/>
      <c r="B9" s="291"/>
      <c r="C9" s="292"/>
      <c r="D9" s="597"/>
    </row>
    <row r="10" spans="1:4" s="114" customFormat="1" ht="18">
      <c r="A10" s="135" t="s">
        <v>585</v>
      </c>
      <c r="B10" s="69"/>
      <c r="C10" s="136"/>
      <c r="D10" s="137"/>
    </row>
    <row r="11" spans="1:4" ht="9" customHeight="1">
      <c r="A11" s="133"/>
      <c r="B11" s="134"/>
      <c r="C11" s="138"/>
      <c r="D11" s="139"/>
    </row>
    <row r="12" spans="1:4" ht="28.5" customHeight="1">
      <c r="A12" s="129" t="s">
        <v>583</v>
      </c>
      <c r="B12" s="72"/>
      <c r="C12" s="140" t="s">
        <v>586</v>
      </c>
      <c r="D12" s="141" t="s">
        <v>586</v>
      </c>
    </row>
    <row r="13" spans="1:4" ht="14.25">
      <c r="A13" s="142" t="s">
        <v>584</v>
      </c>
      <c r="B13" s="143"/>
      <c r="C13" s="140" t="s">
        <v>586</v>
      </c>
      <c r="D13" s="141" t="s">
        <v>586</v>
      </c>
    </row>
    <row r="14" spans="1:4" ht="28.5">
      <c r="A14" s="142" t="s">
        <v>1011</v>
      </c>
      <c r="B14" s="143"/>
      <c r="C14" s="13">
        <v>4000</v>
      </c>
      <c r="D14" s="14">
        <v>4000</v>
      </c>
    </row>
    <row r="15" spans="1:4" ht="15">
      <c r="A15" s="133"/>
      <c r="B15" s="134"/>
      <c r="C15" s="145"/>
      <c r="D15" s="146"/>
    </row>
    <row r="16" spans="1:4" s="114" customFormat="1" ht="18">
      <c r="A16" s="135" t="s">
        <v>465</v>
      </c>
      <c r="B16" s="69"/>
      <c r="C16" s="147"/>
      <c r="D16" s="148"/>
    </row>
    <row r="17" spans="1:4" ht="9.75" customHeight="1">
      <c r="A17" s="133"/>
      <c r="B17" s="134"/>
      <c r="C17" s="145"/>
      <c r="D17" s="146"/>
    </row>
    <row r="18" spans="1:4" ht="28.5">
      <c r="A18" s="129" t="s">
        <v>633</v>
      </c>
      <c r="B18" s="72"/>
      <c r="C18" s="13">
        <v>19100</v>
      </c>
      <c r="D18" s="14">
        <v>19100</v>
      </c>
    </row>
    <row r="19" spans="1:4" ht="15">
      <c r="A19" s="129" t="s">
        <v>480</v>
      </c>
      <c r="B19" s="72"/>
      <c r="C19" s="13">
        <v>5300</v>
      </c>
      <c r="D19" s="14">
        <v>5300</v>
      </c>
    </row>
    <row r="20" spans="1:4" ht="28.5">
      <c r="A20" s="129" t="s">
        <v>404</v>
      </c>
      <c r="B20" s="72"/>
      <c r="C20" s="13">
        <v>17000</v>
      </c>
      <c r="D20" s="14">
        <v>17000</v>
      </c>
    </row>
    <row r="21" spans="1:4" ht="14.25">
      <c r="A21" s="129" t="s">
        <v>481</v>
      </c>
      <c r="B21" s="72"/>
      <c r="C21" s="140" t="s">
        <v>586</v>
      </c>
      <c r="D21" s="141" t="s">
        <v>586</v>
      </c>
    </row>
    <row r="22" spans="1:4" ht="28.5">
      <c r="A22" s="129" t="s">
        <v>436</v>
      </c>
      <c r="B22" s="72"/>
      <c r="C22" s="13">
        <v>14800</v>
      </c>
      <c r="D22" s="14">
        <v>14800</v>
      </c>
    </row>
    <row r="23" spans="1:4" ht="14.25">
      <c r="A23" s="142" t="s">
        <v>987</v>
      </c>
      <c r="B23" s="143"/>
      <c r="C23" s="140" t="s">
        <v>586</v>
      </c>
      <c r="D23" s="141" t="s">
        <v>586</v>
      </c>
    </row>
    <row r="24" spans="1:4" ht="15">
      <c r="A24" s="133"/>
      <c r="B24" s="134"/>
      <c r="C24" s="145"/>
      <c r="D24" s="146"/>
    </row>
    <row r="25" spans="1:4" ht="15">
      <c r="A25" s="133"/>
      <c r="B25" s="134"/>
      <c r="C25" s="145"/>
      <c r="D25" s="146"/>
    </row>
    <row r="26" spans="1:4" s="114" customFormat="1" ht="18">
      <c r="A26" s="135" t="s">
        <v>424</v>
      </c>
      <c r="B26" s="69"/>
      <c r="C26" s="147"/>
      <c r="D26" s="148"/>
    </row>
    <row r="27" spans="1:4" ht="8.25" customHeight="1">
      <c r="A27" s="133"/>
      <c r="B27" s="134"/>
      <c r="C27" s="145"/>
      <c r="D27" s="146"/>
    </row>
    <row r="28" spans="1:4" ht="18.75">
      <c r="A28" s="129" t="s">
        <v>437</v>
      </c>
      <c r="B28" s="72"/>
      <c r="C28" s="153" t="s">
        <v>587</v>
      </c>
      <c r="D28" s="144" t="s">
        <v>587</v>
      </c>
    </row>
    <row r="29" spans="1:4" s="115" customFormat="1" ht="58.5" customHeight="1">
      <c r="A29" s="129" t="s">
        <v>425</v>
      </c>
      <c r="B29" s="72"/>
      <c r="C29" s="13">
        <v>5300</v>
      </c>
      <c r="D29" s="14">
        <v>5300</v>
      </c>
    </row>
    <row r="30" spans="1:4" s="115" customFormat="1" ht="58.5" customHeight="1">
      <c r="A30" s="129" t="s">
        <v>35</v>
      </c>
      <c r="B30" s="72"/>
      <c r="C30" s="13">
        <v>5300</v>
      </c>
      <c r="D30" s="14">
        <v>5300</v>
      </c>
    </row>
    <row r="31" spans="1:4" s="115" customFormat="1" ht="14.25">
      <c r="A31" s="129" t="s">
        <v>36</v>
      </c>
      <c r="B31" s="72"/>
      <c r="C31" s="140" t="s">
        <v>586</v>
      </c>
      <c r="D31" s="141" t="s">
        <v>586</v>
      </c>
    </row>
    <row r="32" spans="1:4" ht="15">
      <c r="A32" s="133"/>
      <c r="B32" s="134"/>
      <c r="C32" s="145"/>
      <c r="D32" s="146"/>
    </row>
    <row r="33" spans="1:4" s="114" customFormat="1" ht="18">
      <c r="A33" s="135" t="s">
        <v>429</v>
      </c>
      <c r="B33" s="69"/>
      <c r="C33" s="147"/>
      <c r="D33" s="148"/>
    </row>
    <row r="34" spans="1:4" ht="8.25" customHeight="1">
      <c r="A34" s="133"/>
      <c r="B34" s="134"/>
      <c r="C34" s="145"/>
      <c r="D34" s="146"/>
    </row>
    <row r="35" spans="1:4" ht="15">
      <c r="A35" s="129" t="s">
        <v>162</v>
      </c>
      <c r="B35" s="72"/>
      <c r="C35" s="13">
        <v>6500</v>
      </c>
      <c r="D35" s="141" t="s">
        <v>586</v>
      </c>
    </row>
    <row r="36" spans="1:4" ht="14.25">
      <c r="A36" s="129" t="s">
        <v>438</v>
      </c>
      <c r="B36" s="72"/>
      <c r="C36" s="140" t="s">
        <v>586</v>
      </c>
      <c r="D36" s="141" t="s">
        <v>586</v>
      </c>
    </row>
    <row r="37" spans="1:4" ht="30.75" customHeight="1">
      <c r="A37" s="129" t="s">
        <v>883</v>
      </c>
      <c r="B37" s="72"/>
      <c r="C37" s="140" t="s">
        <v>586</v>
      </c>
      <c r="D37" s="141" t="s">
        <v>586</v>
      </c>
    </row>
    <row r="38" spans="1:4" ht="15">
      <c r="A38" s="129" t="s">
        <v>405</v>
      </c>
      <c r="B38" s="72"/>
      <c r="C38" s="13">
        <v>3200</v>
      </c>
      <c r="D38" s="14">
        <v>3200</v>
      </c>
    </row>
    <row r="39" spans="1:4" ht="15">
      <c r="A39" s="129" t="s">
        <v>407</v>
      </c>
      <c r="B39" s="72"/>
      <c r="C39" s="13">
        <v>2100</v>
      </c>
      <c r="D39" s="14">
        <v>2100</v>
      </c>
    </row>
    <row r="40" spans="1:4" ht="14.25" customHeight="1">
      <c r="A40" s="129" t="s">
        <v>756</v>
      </c>
      <c r="B40" s="72"/>
      <c r="C40" s="140" t="s">
        <v>586</v>
      </c>
      <c r="D40" s="141" t="s">
        <v>586</v>
      </c>
    </row>
    <row r="41" spans="1:4" ht="14.25">
      <c r="A41" s="129" t="s">
        <v>758</v>
      </c>
      <c r="B41" s="72"/>
      <c r="C41" s="140" t="s">
        <v>586</v>
      </c>
      <c r="D41" s="141" t="s">
        <v>586</v>
      </c>
    </row>
    <row r="42" spans="1:4" ht="19.5" customHeight="1">
      <c r="A42" s="129"/>
      <c r="B42" s="72"/>
      <c r="C42" s="149"/>
      <c r="D42" s="150"/>
    </row>
    <row r="43" spans="1:4" ht="32.25" customHeight="1">
      <c r="A43" s="135" t="s">
        <v>416</v>
      </c>
      <c r="B43" s="69"/>
      <c r="C43" s="149"/>
      <c r="D43" s="150"/>
    </row>
    <row r="44" spans="1:4" ht="9" customHeight="1">
      <c r="A44" s="133"/>
      <c r="B44" s="134"/>
      <c r="C44" s="145"/>
      <c r="D44" s="146"/>
    </row>
    <row r="45" spans="1:4" ht="18" customHeight="1">
      <c r="A45" s="129" t="s">
        <v>417</v>
      </c>
      <c r="B45" s="72"/>
      <c r="C45" s="140" t="s">
        <v>586</v>
      </c>
      <c r="D45" s="141" t="s">
        <v>586</v>
      </c>
    </row>
    <row r="46" spans="1:4" ht="20.25" customHeight="1">
      <c r="A46" s="129" t="s">
        <v>418</v>
      </c>
      <c r="B46" s="72"/>
      <c r="C46" s="140" t="s">
        <v>586</v>
      </c>
      <c r="D46" s="141" t="s">
        <v>586</v>
      </c>
    </row>
    <row r="47" spans="1:4" ht="20.25" customHeight="1">
      <c r="A47" s="129" t="s">
        <v>419</v>
      </c>
      <c r="B47" s="72"/>
      <c r="C47" s="13">
        <v>18000</v>
      </c>
      <c r="D47" s="14">
        <v>18000</v>
      </c>
    </row>
    <row r="48" spans="1:4" ht="15" customHeight="1">
      <c r="A48" s="129"/>
      <c r="B48" s="72"/>
      <c r="C48" s="149"/>
      <c r="D48" s="150"/>
    </row>
    <row r="49" spans="1:4" ht="18">
      <c r="A49" s="135" t="s">
        <v>699</v>
      </c>
      <c r="B49" s="69"/>
      <c r="C49" s="149"/>
      <c r="D49" s="150"/>
    </row>
    <row r="50" spans="1:4" ht="9" customHeight="1">
      <c r="A50" s="133"/>
      <c r="B50" s="134"/>
      <c r="C50" s="145"/>
      <c r="D50" s="146"/>
    </row>
    <row r="51" spans="1:4" ht="15">
      <c r="A51" s="129" t="s">
        <v>492</v>
      </c>
      <c r="B51" s="72"/>
      <c r="C51" s="13">
        <v>30700</v>
      </c>
      <c r="D51" s="14">
        <v>30700</v>
      </c>
    </row>
    <row r="52" spans="1:4" ht="15" customHeight="1">
      <c r="A52" s="129" t="s">
        <v>421</v>
      </c>
      <c r="B52" s="72"/>
      <c r="C52" s="140" t="s">
        <v>586</v>
      </c>
      <c r="D52" s="141" t="s">
        <v>586</v>
      </c>
    </row>
    <row r="53" spans="1:4" ht="15">
      <c r="A53" s="129" t="s">
        <v>243</v>
      </c>
      <c r="B53" s="72"/>
      <c r="C53" s="13">
        <v>13800</v>
      </c>
      <c r="D53" s="14">
        <v>13800</v>
      </c>
    </row>
    <row r="54" spans="1:4" ht="15">
      <c r="A54" s="133"/>
      <c r="B54" s="134"/>
      <c r="C54" s="145"/>
      <c r="D54" s="146"/>
    </row>
    <row r="55" spans="1:4" s="114" customFormat="1" ht="18">
      <c r="A55" s="135" t="s">
        <v>733</v>
      </c>
      <c r="B55" s="69"/>
      <c r="C55" s="147"/>
      <c r="D55" s="148"/>
    </row>
    <row r="56" spans="1:4" ht="9" customHeight="1">
      <c r="A56" s="133"/>
      <c r="B56" s="134"/>
      <c r="C56" s="145"/>
      <c r="D56" s="146"/>
    </row>
    <row r="57" spans="1:4" ht="33.75" customHeight="1">
      <c r="A57" s="129" t="s">
        <v>1047</v>
      </c>
      <c r="B57" s="72"/>
      <c r="C57" s="140" t="s">
        <v>586</v>
      </c>
      <c r="D57" s="141" t="s">
        <v>586</v>
      </c>
    </row>
    <row r="58" spans="1:4" ht="28.5">
      <c r="A58" s="129" t="s">
        <v>439</v>
      </c>
      <c r="B58" s="72"/>
      <c r="C58" s="13">
        <v>10600</v>
      </c>
      <c r="D58" s="14">
        <v>10600</v>
      </c>
    </row>
    <row r="59" spans="1:4" ht="15" customHeight="1">
      <c r="A59" s="129" t="s">
        <v>440</v>
      </c>
      <c r="B59" s="72"/>
      <c r="C59" s="140" t="s">
        <v>586</v>
      </c>
      <c r="D59" s="141" t="s">
        <v>586</v>
      </c>
    </row>
    <row r="60" spans="1:4" ht="15" thickBot="1">
      <c r="A60" s="154" t="s">
        <v>441</v>
      </c>
      <c r="B60" s="79"/>
      <c r="C60" s="155" t="s">
        <v>586</v>
      </c>
      <c r="D60" s="156" t="s">
        <v>586</v>
      </c>
    </row>
  </sheetData>
  <mergeCells count="4">
    <mergeCell ref="B6:B7"/>
    <mergeCell ref="C5:D5"/>
    <mergeCell ref="A3:D3"/>
    <mergeCell ref="A1:D2"/>
  </mergeCells>
  <printOptions/>
  <pageMargins left="0.45" right="0.47" top="0.66" bottom="0.82" header="0.5" footer="0.5"/>
  <pageSetup horizontalDpi="600" verticalDpi="600" orientation="portrait" paperSize="9" scale="52" r:id="rId1"/>
</worksheet>
</file>

<file path=xl/worksheets/sheet26.xml><?xml version="1.0" encoding="utf-8"?>
<worksheet xmlns="http://schemas.openxmlformats.org/spreadsheetml/2006/main" xmlns:r="http://schemas.openxmlformats.org/officeDocument/2006/relationships">
  <sheetPr codeName="Sheet15"/>
  <dimension ref="A1:L67"/>
  <sheetViews>
    <sheetView workbookViewId="0" topLeftCell="A1">
      <selection activeCell="A4" sqref="A4"/>
    </sheetView>
  </sheetViews>
  <sheetFormatPr defaultColWidth="8.875" defaultRowHeight="12.75"/>
  <cols>
    <col min="1" max="1" width="76.25390625" style="113" customWidth="1"/>
    <col min="2" max="2" width="38.75390625" style="113" customWidth="1"/>
    <col min="3" max="3" width="24.00390625" style="113" customWidth="1"/>
    <col min="4" max="4" width="22.25390625" style="113" customWidth="1"/>
    <col min="5" max="16384" width="8.875" style="113" customWidth="1"/>
  </cols>
  <sheetData>
    <row r="1" spans="1:4" ht="17.25" customHeight="1">
      <c r="A1" s="673" t="s">
        <v>1060</v>
      </c>
      <c r="B1" s="673"/>
      <c r="C1" s="673"/>
      <c r="D1" s="673"/>
    </row>
    <row r="2" spans="1:4" ht="14.25" customHeight="1">
      <c r="A2" s="673"/>
      <c r="B2" s="673"/>
      <c r="C2" s="673"/>
      <c r="D2" s="673"/>
    </row>
    <row r="3" spans="1:12" s="1" customFormat="1" ht="22.5" customHeight="1" thickBot="1">
      <c r="A3" s="642" t="s">
        <v>86</v>
      </c>
      <c r="B3" s="642"/>
      <c r="C3" s="642"/>
      <c r="D3" s="642"/>
      <c r="E3" s="525"/>
      <c r="F3" s="525"/>
      <c r="G3" s="525"/>
      <c r="H3" s="525"/>
      <c r="I3" s="525"/>
      <c r="J3" s="525"/>
      <c r="K3" s="525"/>
      <c r="L3" s="525"/>
    </row>
    <row r="4" spans="1:4" ht="81" customHeight="1">
      <c r="A4" s="632"/>
      <c r="B4" s="163" t="s">
        <v>270</v>
      </c>
      <c r="C4" s="164" t="s">
        <v>244</v>
      </c>
      <c r="D4" s="165" t="s">
        <v>471</v>
      </c>
    </row>
    <row r="5" spans="2:4" ht="27.75" customHeight="1">
      <c r="B5" s="167" t="s">
        <v>638</v>
      </c>
      <c r="C5" s="644" t="s">
        <v>114</v>
      </c>
      <c r="D5" s="645"/>
    </row>
    <row r="6" spans="1:4" ht="12.75">
      <c r="A6" s="44" t="s">
        <v>855</v>
      </c>
      <c r="B6" s="647" t="s">
        <v>238</v>
      </c>
      <c r="C6" s="198"/>
      <c r="D6" s="279"/>
    </row>
    <row r="7" spans="1:4" ht="19.5" thickBot="1">
      <c r="A7" s="166" t="s">
        <v>518</v>
      </c>
      <c r="B7" s="648"/>
      <c r="C7" s="515">
        <v>442000</v>
      </c>
      <c r="D7" s="540">
        <v>484000</v>
      </c>
    </row>
    <row r="8" spans="1:4" s="114" customFormat="1" ht="18">
      <c r="A8" s="118" t="s">
        <v>749</v>
      </c>
      <c r="B8" s="66" t="s">
        <v>235</v>
      </c>
      <c r="C8" s="131"/>
      <c r="D8" s="132"/>
    </row>
    <row r="9" spans="1:4" ht="14.25">
      <c r="A9" s="171"/>
      <c r="B9" s="172"/>
      <c r="C9" s="138"/>
      <c r="D9" s="139"/>
    </row>
    <row r="10" spans="1:4" s="114" customFormat="1" ht="18">
      <c r="A10" s="135" t="s">
        <v>585</v>
      </c>
      <c r="B10" s="69"/>
      <c r="C10" s="136"/>
      <c r="D10" s="137"/>
    </row>
    <row r="11" spans="1:4" ht="9" customHeight="1">
      <c r="A11" s="133"/>
      <c r="B11" s="134"/>
      <c r="C11" s="138"/>
      <c r="D11" s="139"/>
    </row>
    <row r="12" spans="1:4" ht="15" customHeight="1">
      <c r="A12" s="129" t="s">
        <v>1061</v>
      </c>
      <c r="B12" s="72"/>
      <c r="C12" s="145">
        <v>800</v>
      </c>
      <c r="D12" s="146">
        <v>800</v>
      </c>
    </row>
    <row r="13" spans="1:4" ht="15" customHeight="1">
      <c r="A13" s="129" t="s">
        <v>409</v>
      </c>
      <c r="B13" s="72"/>
      <c r="C13" s="140" t="s">
        <v>586</v>
      </c>
      <c r="D13" s="141" t="s">
        <v>586</v>
      </c>
    </row>
    <row r="14" spans="1:4" ht="14.25">
      <c r="A14" s="129" t="s">
        <v>1062</v>
      </c>
      <c r="B14" s="72"/>
      <c r="C14" s="140" t="s">
        <v>586</v>
      </c>
      <c r="D14" s="141" t="s">
        <v>586</v>
      </c>
    </row>
    <row r="15" spans="1:4" ht="14.25">
      <c r="A15" s="173" t="s">
        <v>584</v>
      </c>
      <c r="B15" s="72"/>
      <c r="C15" s="140" t="s">
        <v>586</v>
      </c>
      <c r="D15" s="141" t="s">
        <v>586</v>
      </c>
    </row>
    <row r="16" spans="1:4" ht="15">
      <c r="A16" s="129" t="s">
        <v>406</v>
      </c>
      <c r="B16" s="72"/>
      <c r="C16" s="13">
        <v>4000</v>
      </c>
      <c r="D16" s="14">
        <v>4000</v>
      </c>
    </row>
    <row r="17" spans="1:4" ht="15">
      <c r="A17" s="133"/>
      <c r="B17" s="134"/>
      <c r="C17" s="145"/>
      <c r="D17" s="146"/>
    </row>
    <row r="18" spans="1:4" ht="15">
      <c r="A18" s="133"/>
      <c r="B18" s="134"/>
      <c r="C18" s="145"/>
      <c r="D18" s="146"/>
    </row>
    <row r="19" spans="1:4" s="114" customFormat="1" ht="18">
      <c r="A19" s="135" t="s">
        <v>465</v>
      </c>
      <c r="B19" s="69"/>
      <c r="C19" s="147"/>
      <c r="D19" s="148"/>
    </row>
    <row r="20" spans="1:4" ht="9.75" customHeight="1">
      <c r="A20" s="133"/>
      <c r="B20" s="134"/>
      <c r="C20" s="145"/>
      <c r="D20" s="146"/>
    </row>
    <row r="21" spans="1:4" ht="42.75">
      <c r="A21" s="129" t="s">
        <v>1063</v>
      </c>
      <c r="B21" s="72"/>
      <c r="C21" s="13">
        <v>19100</v>
      </c>
      <c r="D21" s="14">
        <v>19100</v>
      </c>
    </row>
    <row r="22" spans="1:4" ht="15">
      <c r="A22" s="129" t="s">
        <v>480</v>
      </c>
      <c r="B22" s="72"/>
      <c r="C22" s="13">
        <v>5300</v>
      </c>
      <c r="D22" s="14">
        <v>5300</v>
      </c>
    </row>
    <row r="23" spans="1:4" ht="47.25" customHeight="1">
      <c r="A23" s="129" t="s">
        <v>541</v>
      </c>
      <c r="B23" s="72"/>
      <c r="C23" s="13">
        <v>17000</v>
      </c>
      <c r="D23" s="14">
        <v>17000</v>
      </c>
    </row>
    <row r="24" spans="1:4" ht="28.5">
      <c r="A24" s="129" t="s">
        <v>852</v>
      </c>
      <c r="B24" s="72"/>
      <c r="C24" s="140" t="s">
        <v>586</v>
      </c>
      <c r="D24" s="141" t="s">
        <v>586</v>
      </c>
    </row>
    <row r="25" spans="1:4" ht="19.5" customHeight="1">
      <c r="A25" s="129" t="s">
        <v>290</v>
      </c>
      <c r="B25" s="72"/>
      <c r="C25" s="140" t="s">
        <v>586</v>
      </c>
      <c r="D25" s="141" t="s">
        <v>586</v>
      </c>
    </row>
    <row r="26" spans="1:4" ht="57">
      <c r="A26" s="129" t="s">
        <v>539</v>
      </c>
      <c r="B26" s="72"/>
      <c r="C26" s="13">
        <v>14800</v>
      </c>
      <c r="D26" s="14">
        <v>14800</v>
      </c>
    </row>
    <row r="27" spans="1:4" ht="14.25">
      <c r="A27" s="173" t="s">
        <v>987</v>
      </c>
      <c r="B27" s="72"/>
      <c r="C27" s="140" t="s">
        <v>586</v>
      </c>
      <c r="D27" s="141" t="s">
        <v>586</v>
      </c>
    </row>
    <row r="28" spans="1:4" ht="15">
      <c r="A28" s="133"/>
      <c r="B28" s="134"/>
      <c r="C28" s="145"/>
      <c r="D28" s="146"/>
    </row>
    <row r="29" spans="1:4" ht="15">
      <c r="A29" s="133"/>
      <c r="B29" s="134"/>
      <c r="C29" s="145"/>
      <c r="D29" s="146"/>
    </row>
    <row r="30" spans="1:4" s="114" customFormat="1" ht="18">
      <c r="A30" s="135" t="s">
        <v>424</v>
      </c>
      <c r="B30" s="69"/>
      <c r="C30" s="147"/>
      <c r="D30" s="148"/>
    </row>
    <row r="31" spans="1:4" ht="8.25" customHeight="1">
      <c r="A31" s="133"/>
      <c r="B31" s="134"/>
      <c r="C31" s="145"/>
      <c r="D31" s="146"/>
    </row>
    <row r="32" spans="1:4" ht="14.25">
      <c r="A32" s="129" t="s">
        <v>34</v>
      </c>
      <c r="B32" s="72"/>
      <c r="C32" s="140" t="s">
        <v>586</v>
      </c>
      <c r="D32" s="141" t="s">
        <v>586</v>
      </c>
    </row>
    <row r="33" spans="1:4" ht="14.25">
      <c r="A33" s="129" t="s">
        <v>159</v>
      </c>
      <c r="B33" s="72"/>
      <c r="C33" s="140" t="s">
        <v>586</v>
      </c>
      <c r="D33" s="141" t="s">
        <v>586</v>
      </c>
    </row>
    <row r="34" spans="1:4" ht="14.25">
      <c r="A34" s="129" t="s">
        <v>1058</v>
      </c>
      <c r="B34" s="72"/>
      <c r="C34" s="140" t="s">
        <v>586</v>
      </c>
      <c r="D34" s="141" t="s">
        <v>586</v>
      </c>
    </row>
    <row r="35" spans="1:4" ht="18.75">
      <c r="A35" s="129" t="s">
        <v>437</v>
      </c>
      <c r="B35" s="72"/>
      <c r="C35" s="153" t="s">
        <v>587</v>
      </c>
      <c r="D35" s="144" t="s">
        <v>587</v>
      </c>
    </row>
    <row r="36" spans="1:4" s="115" customFormat="1" ht="42.75">
      <c r="A36" s="129" t="s">
        <v>493</v>
      </c>
      <c r="B36" s="72"/>
      <c r="C36" s="13">
        <v>7400</v>
      </c>
      <c r="D36" s="14">
        <v>7400</v>
      </c>
    </row>
    <row r="37" spans="1:4" ht="15">
      <c r="A37" s="129" t="s">
        <v>544</v>
      </c>
      <c r="B37" s="72"/>
      <c r="C37" s="13">
        <v>5300</v>
      </c>
      <c r="D37" s="14">
        <v>5300</v>
      </c>
    </row>
    <row r="38" spans="1:4" ht="17.25" customHeight="1">
      <c r="A38" s="129" t="s">
        <v>494</v>
      </c>
      <c r="B38" s="72"/>
      <c r="C38" s="140" t="s">
        <v>586</v>
      </c>
      <c r="D38" s="359" t="s">
        <v>586</v>
      </c>
    </row>
    <row r="39" spans="1:4" ht="15">
      <c r="A39" s="133"/>
      <c r="B39" s="134"/>
      <c r="C39" s="145"/>
      <c r="D39" s="360"/>
    </row>
    <row r="40" spans="1:4" s="114" customFormat="1" ht="18">
      <c r="A40" s="135" t="s">
        <v>429</v>
      </c>
      <c r="B40" s="69"/>
      <c r="C40" s="147"/>
      <c r="D40" s="361"/>
    </row>
    <row r="41" spans="1:4" ht="8.25" customHeight="1">
      <c r="A41" s="133"/>
      <c r="B41" s="134"/>
      <c r="C41" s="145"/>
      <c r="D41" s="360"/>
    </row>
    <row r="42" spans="1:4" ht="15">
      <c r="A42" s="129" t="s">
        <v>162</v>
      </c>
      <c r="B42" s="72"/>
      <c r="C42" s="13">
        <v>6900</v>
      </c>
      <c r="D42" s="362">
        <v>6900</v>
      </c>
    </row>
    <row r="43" spans="1:4" ht="14.25">
      <c r="A43" s="129" t="s">
        <v>495</v>
      </c>
      <c r="B43" s="72"/>
      <c r="C43" s="140" t="s">
        <v>586</v>
      </c>
      <c r="D43" s="359" t="s">
        <v>586</v>
      </c>
    </row>
    <row r="44" spans="1:4" ht="14.25">
      <c r="A44" s="129" t="s">
        <v>496</v>
      </c>
      <c r="B44" s="72"/>
      <c r="C44" s="140" t="s">
        <v>586</v>
      </c>
      <c r="D44" s="359" t="s">
        <v>586</v>
      </c>
    </row>
    <row r="45" spans="1:4" ht="28.5">
      <c r="A45" s="129" t="s">
        <v>546</v>
      </c>
      <c r="B45" s="72" t="s">
        <v>547</v>
      </c>
      <c r="C45" s="140" t="s">
        <v>586</v>
      </c>
      <c r="D45" s="359" t="s">
        <v>586</v>
      </c>
    </row>
    <row r="46" spans="1:4" ht="15">
      <c r="A46" s="129" t="s">
        <v>497</v>
      </c>
      <c r="B46" s="72"/>
      <c r="C46" s="13">
        <v>2100</v>
      </c>
      <c r="D46" s="14">
        <v>2100</v>
      </c>
    </row>
    <row r="47" spans="1:4" ht="15">
      <c r="A47" s="129" t="s">
        <v>542</v>
      </c>
      <c r="B47" s="72"/>
      <c r="C47" s="13">
        <v>3200</v>
      </c>
      <c r="D47" s="14">
        <v>3200</v>
      </c>
    </row>
    <row r="48" spans="1:4" ht="14.25">
      <c r="A48" s="129" t="s">
        <v>758</v>
      </c>
      <c r="B48" s="72"/>
      <c r="C48" s="140" t="s">
        <v>586</v>
      </c>
      <c r="D48" s="141" t="s">
        <v>586</v>
      </c>
    </row>
    <row r="49" spans="1:4" ht="19.5" customHeight="1">
      <c r="A49" s="129"/>
      <c r="B49" s="72"/>
      <c r="C49" s="149"/>
      <c r="D49" s="150"/>
    </row>
    <row r="50" spans="1:4" ht="32.25" customHeight="1">
      <c r="A50" s="135" t="s">
        <v>416</v>
      </c>
      <c r="B50" s="72"/>
      <c r="C50" s="149"/>
      <c r="D50" s="150"/>
    </row>
    <row r="51" spans="1:4" ht="14.25">
      <c r="A51" s="129" t="s">
        <v>543</v>
      </c>
      <c r="B51" s="72"/>
      <c r="C51" s="140" t="s">
        <v>586</v>
      </c>
      <c r="D51" s="141" t="s">
        <v>586</v>
      </c>
    </row>
    <row r="52" spans="1:4" ht="20.25" customHeight="1">
      <c r="A52" s="129" t="s">
        <v>498</v>
      </c>
      <c r="B52" s="72"/>
      <c r="C52" s="13">
        <v>14800</v>
      </c>
      <c r="D52" s="14">
        <v>14800</v>
      </c>
    </row>
    <row r="53" spans="1:7" ht="14.25">
      <c r="A53" s="129" t="s">
        <v>103</v>
      </c>
      <c r="B53" s="72"/>
      <c r="C53" s="140" t="s">
        <v>586</v>
      </c>
      <c r="D53" s="141" t="s">
        <v>586</v>
      </c>
      <c r="G53" s="115"/>
    </row>
    <row r="54" spans="1:7" ht="28.5">
      <c r="A54" s="129" t="s">
        <v>104</v>
      </c>
      <c r="B54" s="72"/>
      <c r="C54" s="13">
        <v>3200</v>
      </c>
      <c r="D54" s="14">
        <v>3200</v>
      </c>
      <c r="G54" s="115"/>
    </row>
    <row r="55" spans="1:7" ht="28.5">
      <c r="A55" s="129" t="s">
        <v>105</v>
      </c>
      <c r="B55" s="72"/>
      <c r="C55" s="13">
        <v>8500</v>
      </c>
      <c r="D55" s="14">
        <v>8500</v>
      </c>
      <c r="G55" s="115"/>
    </row>
    <row r="56" spans="1:7" ht="28.5">
      <c r="A56" s="129" t="s">
        <v>106</v>
      </c>
      <c r="B56" s="72" t="s">
        <v>772</v>
      </c>
      <c r="C56" s="13">
        <v>3200</v>
      </c>
      <c r="D56" s="14">
        <v>3200</v>
      </c>
      <c r="G56" s="115"/>
    </row>
    <row r="57" spans="1:4" ht="15" customHeight="1">
      <c r="A57" s="129"/>
      <c r="B57" s="72"/>
      <c r="C57" s="149"/>
      <c r="D57" s="150"/>
    </row>
    <row r="58" spans="1:4" ht="24.75" customHeight="1">
      <c r="A58" s="135" t="s">
        <v>699</v>
      </c>
      <c r="B58" s="72"/>
      <c r="C58" s="149"/>
      <c r="D58" s="150"/>
    </row>
    <row r="59" spans="1:4" ht="15">
      <c r="A59" s="129" t="s">
        <v>965</v>
      </c>
      <c r="B59" s="72"/>
      <c r="C59" s="13">
        <v>30700</v>
      </c>
      <c r="D59" s="14">
        <v>30700</v>
      </c>
    </row>
    <row r="60" spans="1:4" ht="14.25">
      <c r="A60" s="129" t="s">
        <v>540</v>
      </c>
      <c r="B60" s="72"/>
      <c r="C60" s="140" t="s">
        <v>586</v>
      </c>
      <c r="D60" s="141" t="s">
        <v>586</v>
      </c>
    </row>
    <row r="61" spans="1:4" ht="15">
      <c r="A61" s="129" t="s">
        <v>545</v>
      </c>
      <c r="B61" s="72"/>
      <c r="C61" s="13">
        <v>13800</v>
      </c>
      <c r="D61" s="14">
        <v>13800</v>
      </c>
    </row>
    <row r="62" spans="1:4" ht="15">
      <c r="A62" s="133"/>
      <c r="B62" s="134"/>
      <c r="C62" s="145"/>
      <c r="D62" s="146"/>
    </row>
    <row r="63" spans="1:4" s="114" customFormat="1" ht="18">
      <c r="A63" s="135" t="s">
        <v>733</v>
      </c>
      <c r="B63" s="69"/>
      <c r="C63" s="147"/>
      <c r="D63" s="148"/>
    </row>
    <row r="64" spans="1:4" ht="9" customHeight="1">
      <c r="A64" s="133"/>
      <c r="B64" s="134"/>
      <c r="C64" s="145"/>
      <c r="D64" s="146"/>
    </row>
    <row r="65" spans="1:4" ht="28.5">
      <c r="A65" s="129" t="s">
        <v>1047</v>
      </c>
      <c r="B65" s="72"/>
      <c r="C65" s="140" t="s">
        <v>586</v>
      </c>
      <c r="D65" s="141" t="s">
        <v>586</v>
      </c>
    </row>
    <row r="66" spans="1:4" ht="28.5">
      <c r="A66" s="129" t="s">
        <v>295</v>
      </c>
      <c r="B66" s="72"/>
      <c r="C66" s="13">
        <v>10600</v>
      </c>
      <c r="D66" s="14">
        <v>10600</v>
      </c>
    </row>
    <row r="67" spans="1:4" ht="15" thickBot="1">
      <c r="A67" s="154" t="s">
        <v>499</v>
      </c>
      <c r="B67" s="79"/>
      <c r="C67" s="155" t="s">
        <v>586</v>
      </c>
      <c r="D67" s="156" t="s">
        <v>586</v>
      </c>
    </row>
  </sheetData>
  <mergeCells count="4">
    <mergeCell ref="A1:D2"/>
    <mergeCell ref="C5:D5"/>
    <mergeCell ref="B6:B7"/>
    <mergeCell ref="A3:D3"/>
  </mergeCells>
  <printOptions/>
  <pageMargins left="0.45" right="0.47" top="0.66" bottom="0.82" header="0.5" footer="0.5"/>
  <pageSetup horizontalDpi="600" verticalDpi="600" orientation="portrait" paperSize="9" scale="52" r:id="rId1"/>
</worksheet>
</file>

<file path=xl/worksheets/sheet27.xml><?xml version="1.0" encoding="utf-8"?>
<worksheet xmlns="http://schemas.openxmlformats.org/spreadsheetml/2006/main" xmlns:r="http://schemas.openxmlformats.org/officeDocument/2006/relationships">
  <sheetPr codeName="Sheet16"/>
  <dimension ref="A1:L117"/>
  <sheetViews>
    <sheetView view="pageBreakPreview" zoomScale="60" zoomScaleNormal="85" workbookViewId="0" topLeftCell="A1">
      <selection activeCell="K12" sqref="K12"/>
    </sheetView>
  </sheetViews>
  <sheetFormatPr defaultColWidth="8.875" defaultRowHeight="12.75"/>
  <cols>
    <col min="1" max="1" width="73.375" style="113" customWidth="1"/>
    <col min="2" max="9" width="20.625" style="113" customWidth="1"/>
    <col min="10" max="10" width="20.25390625" style="113" customWidth="1"/>
    <col min="11" max="16384" width="8.875" style="113" customWidth="1"/>
  </cols>
  <sheetData>
    <row r="1" spans="1:10" ht="17.25" customHeight="1">
      <c r="A1" s="673" t="s">
        <v>548</v>
      </c>
      <c r="B1" s="673"/>
      <c r="C1" s="673"/>
      <c r="D1" s="673"/>
      <c r="E1" s="673"/>
      <c r="F1" s="673"/>
      <c r="G1" s="673"/>
      <c r="H1" s="673"/>
      <c r="I1" s="673"/>
      <c r="J1" s="673"/>
    </row>
    <row r="2" spans="1:10" ht="14.25" customHeight="1">
      <c r="A2" s="673"/>
      <c r="B2" s="673"/>
      <c r="C2" s="673"/>
      <c r="D2" s="673"/>
      <c r="E2" s="673"/>
      <c r="F2" s="673"/>
      <c r="G2" s="673"/>
      <c r="H2" s="673"/>
      <c r="I2" s="673"/>
      <c r="J2" s="673"/>
    </row>
    <row r="3" spans="1:10" ht="76.5" customHeight="1">
      <c r="A3" s="632"/>
      <c r="B3" s="34"/>
      <c r="C3" s="34"/>
      <c r="D3" s="34"/>
      <c r="E3" s="34"/>
      <c r="F3" s="34"/>
      <c r="G3" s="34"/>
      <c r="H3" s="34"/>
      <c r="I3" s="34"/>
      <c r="J3" s="34"/>
    </row>
    <row r="4" spans="1:12" s="1" customFormat="1" ht="22.5" customHeight="1">
      <c r="A4" s="642" t="s">
        <v>87</v>
      </c>
      <c r="B4" s="642"/>
      <c r="C4" s="642"/>
      <c r="D4" s="642"/>
      <c r="E4" s="642"/>
      <c r="F4" s="642"/>
      <c r="G4" s="642"/>
      <c r="H4" s="642"/>
      <c r="I4" s="642"/>
      <c r="J4" s="642"/>
      <c r="K4" s="525"/>
      <c r="L4" s="525"/>
    </row>
    <row r="5" spans="1:9" s="117" customFormat="1" ht="15">
      <c r="A5" s="338" t="s">
        <v>684</v>
      </c>
      <c r="B5" s="168"/>
      <c r="C5" s="168"/>
      <c r="D5" s="168"/>
      <c r="E5" s="168"/>
      <c r="F5" s="168"/>
      <c r="G5" s="168"/>
      <c r="H5" s="168"/>
      <c r="I5" s="168"/>
    </row>
    <row r="6" spans="1:9" ht="15.75" thickBot="1">
      <c r="A6" s="415" t="s">
        <v>685</v>
      </c>
      <c r="B6" s="554"/>
      <c r="C6" s="554"/>
      <c r="D6" s="554"/>
      <c r="E6" s="554"/>
      <c r="F6" s="554"/>
      <c r="G6" s="554"/>
      <c r="H6" s="554"/>
      <c r="I6" s="554"/>
    </row>
    <row r="7" spans="1:10" s="114" customFormat="1" ht="90">
      <c r="A7" s="555" t="s">
        <v>686</v>
      </c>
      <c r="B7" s="556" t="s">
        <v>549</v>
      </c>
      <c r="C7" s="556" t="s">
        <v>550</v>
      </c>
      <c r="D7" s="556" t="s">
        <v>551</v>
      </c>
      <c r="E7" s="556" t="s">
        <v>951</v>
      </c>
      <c r="F7" s="556" t="s">
        <v>1081</v>
      </c>
      <c r="G7" s="556" t="s">
        <v>331</v>
      </c>
      <c r="H7" s="556" t="s">
        <v>330</v>
      </c>
      <c r="I7" s="556" t="s">
        <v>329</v>
      </c>
      <c r="J7" s="557" t="s">
        <v>107</v>
      </c>
    </row>
    <row r="8" spans="1:10" s="114" customFormat="1" ht="18">
      <c r="A8" s="558"/>
      <c r="B8" s="176"/>
      <c r="C8" s="176"/>
      <c r="D8" s="176"/>
      <c r="E8" s="176"/>
      <c r="F8" s="176"/>
      <c r="G8" s="176"/>
      <c r="H8" s="176"/>
      <c r="I8" s="176"/>
      <c r="J8" s="598"/>
    </row>
    <row r="9" spans="1:10" ht="18">
      <c r="A9" s="559"/>
      <c r="B9" s="366"/>
      <c r="C9" s="366"/>
      <c r="D9" s="366"/>
      <c r="E9" s="366"/>
      <c r="F9" s="366"/>
      <c r="G9" s="366"/>
      <c r="H9" s="366"/>
      <c r="I9" s="366"/>
      <c r="J9" s="599"/>
    </row>
    <row r="10" spans="1:10" ht="18">
      <c r="A10" s="559" t="s">
        <v>952</v>
      </c>
      <c r="B10" s="429">
        <f>((843500)+21000)+10000</f>
        <v>874500</v>
      </c>
      <c r="C10" s="429">
        <f>((891000)+21000)+10000</f>
        <v>922000</v>
      </c>
      <c r="D10" s="429">
        <f>((941500)+21000)+10000</f>
        <v>972500</v>
      </c>
      <c r="E10" s="429">
        <f>((1012490)+21000)+10000</f>
        <v>1043490</v>
      </c>
      <c r="F10" s="429">
        <f>((1034000)+21000)+10000</f>
        <v>1065000</v>
      </c>
      <c r="G10" s="429">
        <f>((1196000)+21000)+10000</f>
        <v>1227000</v>
      </c>
      <c r="H10" s="429">
        <f>((1055000)+21000)+10000</f>
        <v>1086000</v>
      </c>
      <c r="I10" s="429">
        <f>((1216500)+21000)+10000</f>
        <v>1247500</v>
      </c>
      <c r="J10" s="600">
        <f>((1231000)+21000)+10000</f>
        <v>1262000</v>
      </c>
    </row>
    <row r="11" spans="1:10" ht="12" customHeight="1">
      <c r="A11" s="601"/>
      <c r="B11" s="117"/>
      <c r="C11" s="117"/>
      <c r="D11" s="117"/>
      <c r="E11" s="117"/>
      <c r="F11" s="117"/>
      <c r="G11" s="117"/>
      <c r="H11" s="117"/>
      <c r="I11" s="117"/>
      <c r="J11" s="602"/>
    </row>
    <row r="12" spans="1:10" s="114" customFormat="1" ht="30" customHeight="1">
      <c r="A12" s="558" t="s">
        <v>585</v>
      </c>
      <c r="B12" s="122"/>
      <c r="C12" s="122"/>
      <c r="D12" s="122"/>
      <c r="E12" s="122"/>
      <c r="F12" s="122"/>
      <c r="G12" s="122"/>
      <c r="H12" s="122"/>
      <c r="I12" s="122"/>
      <c r="J12" s="603"/>
    </row>
    <row r="13" spans="1:10" s="170" customFormat="1" ht="14.25">
      <c r="A13" s="560" t="s">
        <v>270</v>
      </c>
      <c r="B13" s="177" t="s">
        <v>1054</v>
      </c>
      <c r="C13" s="177" t="s">
        <v>1054</v>
      </c>
      <c r="D13" s="177" t="s">
        <v>1054</v>
      </c>
      <c r="E13" s="177" t="s">
        <v>1054</v>
      </c>
      <c r="F13" s="177" t="s">
        <v>1054</v>
      </c>
      <c r="G13" s="177" t="s">
        <v>1054</v>
      </c>
      <c r="H13" s="177" t="s">
        <v>1054</v>
      </c>
      <c r="I13" s="177" t="s">
        <v>1054</v>
      </c>
      <c r="J13" s="604" t="s">
        <v>1054</v>
      </c>
    </row>
    <row r="14" spans="1:10" ht="14.25">
      <c r="A14" s="560" t="s">
        <v>408</v>
      </c>
      <c r="B14" s="367">
        <v>100</v>
      </c>
      <c r="C14" s="367">
        <v>100</v>
      </c>
      <c r="D14" s="367">
        <v>120</v>
      </c>
      <c r="E14" s="367">
        <v>120</v>
      </c>
      <c r="F14" s="367">
        <v>120</v>
      </c>
      <c r="G14" s="367">
        <v>160</v>
      </c>
      <c r="H14" s="367">
        <v>120</v>
      </c>
      <c r="I14" s="367">
        <v>160</v>
      </c>
      <c r="J14" s="605">
        <v>160</v>
      </c>
    </row>
    <row r="15" spans="1:10" ht="14.25">
      <c r="A15" s="606" t="s">
        <v>20</v>
      </c>
      <c r="B15" s="367">
        <v>3000</v>
      </c>
      <c r="C15" s="367">
        <v>3300</v>
      </c>
      <c r="D15" s="367">
        <v>3300</v>
      </c>
      <c r="E15" s="367">
        <v>3500</v>
      </c>
      <c r="F15" s="367">
        <v>3500</v>
      </c>
      <c r="G15" s="367">
        <v>3500</v>
      </c>
      <c r="H15" s="367">
        <v>3500</v>
      </c>
      <c r="I15" s="367">
        <v>3500</v>
      </c>
      <c r="J15" s="605">
        <v>4000</v>
      </c>
    </row>
    <row r="16" spans="1:10" ht="14.25">
      <c r="A16" s="560" t="s">
        <v>1061</v>
      </c>
      <c r="B16" s="367">
        <v>990</v>
      </c>
      <c r="C16" s="367">
        <v>1415</v>
      </c>
      <c r="D16" s="367">
        <v>1375</v>
      </c>
      <c r="E16" s="367">
        <v>1500</v>
      </c>
      <c r="F16" s="367">
        <v>1460</v>
      </c>
      <c r="G16" s="367">
        <v>1410</v>
      </c>
      <c r="H16" s="367">
        <v>1410</v>
      </c>
      <c r="I16" s="367">
        <v>1360</v>
      </c>
      <c r="J16" s="605">
        <v>1820</v>
      </c>
    </row>
    <row r="17" spans="1:10" ht="14.25">
      <c r="A17" s="560" t="s">
        <v>953</v>
      </c>
      <c r="B17" s="367">
        <v>8</v>
      </c>
      <c r="C17" s="367">
        <v>10</v>
      </c>
      <c r="D17" s="367">
        <v>11.5</v>
      </c>
      <c r="E17" s="367">
        <v>15</v>
      </c>
      <c r="F17" s="367">
        <v>15</v>
      </c>
      <c r="G17" s="367">
        <v>15</v>
      </c>
      <c r="H17" s="367">
        <v>17</v>
      </c>
      <c r="I17" s="367">
        <v>17</v>
      </c>
      <c r="J17" s="605">
        <v>17</v>
      </c>
    </row>
    <row r="18" spans="1:10" ht="14.25">
      <c r="A18" s="560" t="s">
        <v>592</v>
      </c>
      <c r="B18" s="367">
        <v>2670</v>
      </c>
      <c r="C18" s="367">
        <v>3120</v>
      </c>
      <c r="D18" s="367">
        <v>3120</v>
      </c>
      <c r="E18" s="367">
        <v>3705</v>
      </c>
      <c r="F18" s="367">
        <v>3705</v>
      </c>
      <c r="G18" s="367">
        <v>3705</v>
      </c>
      <c r="H18" s="367">
        <v>4070</v>
      </c>
      <c r="I18" s="367">
        <v>4070</v>
      </c>
      <c r="J18" s="605">
        <v>4070</v>
      </c>
    </row>
    <row r="19" spans="1:10" ht="14.25">
      <c r="A19" s="560" t="s">
        <v>593</v>
      </c>
      <c r="B19" s="367">
        <v>1662</v>
      </c>
      <c r="C19" s="367">
        <v>1662</v>
      </c>
      <c r="D19" s="367">
        <v>1932</v>
      </c>
      <c r="E19" s="367">
        <v>2172</v>
      </c>
      <c r="F19" s="367">
        <v>2172</v>
      </c>
      <c r="G19" s="367">
        <v>2172</v>
      </c>
      <c r="H19" s="367">
        <v>2172</v>
      </c>
      <c r="I19" s="367">
        <v>2172</v>
      </c>
      <c r="J19" s="605">
        <v>2172</v>
      </c>
    </row>
    <row r="20" spans="1:10" ht="14.25">
      <c r="A20" s="560" t="s">
        <v>591</v>
      </c>
      <c r="B20" s="367">
        <v>1870</v>
      </c>
      <c r="C20" s="367">
        <v>1870</v>
      </c>
      <c r="D20" s="367">
        <v>1870</v>
      </c>
      <c r="E20" s="367">
        <v>1870</v>
      </c>
      <c r="F20" s="367">
        <v>1870</v>
      </c>
      <c r="G20" s="367">
        <v>1870</v>
      </c>
      <c r="H20" s="367">
        <v>1870</v>
      </c>
      <c r="I20" s="367">
        <v>1870</v>
      </c>
      <c r="J20" s="605">
        <v>1870</v>
      </c>
    </row>
    <row r="21" spans="1:10" ht="14.25">
      <c r="A21" s="560" t="s">
        <v>409</v>
      </c>
      <c r="B21" s="124" t="s">
        <v>586</v>
      </c>
      <c r="C21" s="124" t="s">
        <v>586</v>
      </c>
      <c r="D21" s="367" t="s">
        <v>587</v>
      </c>
      <c r="E21" s="367" t="s">
        <v>587</v>
      </c>
      <c r="F21" s="367" t="s">
        <v>587</v>
      </c>
      <c r="G21" s="367" t="s">
        <v>587</v>
      </c>
      <c r="H21" s="367" t="s">
        <v>587</v>
      </c>
      <c r="I21" s="367" t="s">
        <v>587</v>
      </c>
      <c r="J21" s="605" t="s">
        <v>587</v>
      </c>
    </row>
    <row r="22" spans="1:10" ht="14.25">
      <c r="A22" s="560" t="s">
        <v>954</v>
      </c>
      <c r="B22" s="428" t="s">
        <v>587</v>
      </c>
      <c r="C22" s="428" t="s">
        <v>587</v>
      </c>
      <c r="D22" s="124" t="s">
        <v>586</v>
      </c>
      <c r="E22" s="124" t="s">
        <v>586</v>
      </c>
      <c r="F22" s="124" t="s">
        <v>586</v>
      </c>
      <c r="G22" s="124" t="s">
        <v>586</v>
      </c>
      <c r="H22" s="124" t="s">
        <v>586</v>
      </c>
      <c r="I22" s="124" t="s">
        <v>586</v>
      </c>
      <c r="J22" s="607" t="s">
        <v>586</v>
      </c>
    </row>
    <row r="23" spans="1:10" ht="14.25">
      <c r="A23" s="560" t="s">
        <v>955</v>
      </c>
      <c r="B23" s="124" t="s">
        <v>586</v>
      </c>
      <c r="C23" s="124" t="s">
        <v>586</v>
      </c>
      <c r="D23" s="428" t="s">
        <v>587</v>
      </c>
      <c r="E23" s="428" t="s">
        <v>587</v>
      </c>
      <c r="F23" s="428" t="s">
        <v>587</v>
      </c>
      <c r="G23" s="428" t="s">
        <v>587</v>
      </c>
      <c r="H23" s="428" t="s">
        <v>587</v>
      </c>
      <c r="I23" s="428" t="s">
        <v>587</v>
      </c>
      <c r="J23" s="608" t="s">
        <v>587</v>
      </c>
    </row>
    <row r="24" spans="1:10" ht="14.25">
      <c r="A24" s="560" t="s">
        <v>1062</v>
      </c>
      <c r="B24" s="428" t="s">
        <v>587</v>
      </c>
      <c r="C24" s="428" t="s">
        <v>587</v>
      </c>
      <c r="D24" s="124" t="s">
        <v>586</v>
      </c>
      <c r="E24" s="124" t="s">
        <v>586</v>
      </c>
      <c r="F24" s="124" t="s">
        <v>586</v>
      </c>
      <c r="G24" s="124" t="s">
        <v>586</v>
      </c>
      <c r="H24" s="124" t="s">
        <v>586</v>
      </c>
      <c r="I24" s="124" t="s">
        <v>586</v>
      </c>
      <c r="J24" s="607" t="s">
        <v>586</v>
      </c>
    </row>
    <row r="25" spans="1:10" ht="14.25">
      <c r="A25" s="560" t="s">
        <v>829</v>
      </c>
      <c r="B25" s="124" t="s">
        <v>586</v>
      </c>
      <c r="C25" s="124" t="s">
        <v>586</v>
      </c>
      <c r="D25" s="124" t="s">
        <v>586</v>
      </c>
      <c r="E25" s="124" t="s">
        <v>586</v>
      </c>
      <c r="F25" s="124" t="s">
        <v>586</v>
      </c>
      <c r="G25" s="124" t="s">
        <v>586</v>
      </c>
      <c r="H25" s="124" t="s">
        <v>586</v>
      </c>
      <c r="I25" s="124" t="s">
        <v>586</v>
      </c>
      <c r="J25" s="547" t="s">
        <v>586</v>
      </c>
    </row>
    <row r="26" spans="1:10" ht="15">
      <c r="A26" s="560" t="s">
        <v>956</v>
      </c>
      <c r="B26" s="491">
        <v>69300</v>
      </c>
      <c r="C26" s="491">
        <v>69300</v>
      </c>
      <c r="D26" s="491">
        <v>69300</v>
      </c>
      <c r="E26" s="491">
        <v>69300</v>
      </c>
      <c r="F26" s="491">
        <v>69300</v>
      </c>
      <c r="G26" s="491">
        <v>69300</v>
      </c>
      <c r="H26" s="491">
        <v>69300</v>
      </c>
      <c r="I26" s="491">
        <v>69300</v>
      </c>
      <c r="J26" s="609">
        <v>69300</v>
      </c>
    </row>
    <row r="27" spans="1:10" ht="28.5">
      <c r="A27" s="560" t="s">
        <v>115</v>
      </c>
      <c r="B27" s="491">
        <v>5000</v>
      </c>
      <c r="C27" s="491">
        <v>5000</v>
      </c>
      <c r="D27" s="491">
        <v>5000</v>
      </c>
      <c r="E27" s="491">
        <v>5000</v>
      </c>
      <c r="F27" s="491">
        <v>5000</v>
      </c>
      <c r="G27" s="491">
        <v>5000</v>
      </c>
      <c r="H27" s="491">
        <v>5000</v>
      </c>
      <c r="I27" s="491">
        <v>5000</v>
      </c>
      <c r="J27" s="607" t="s">
        <v>586</v>
      </c>
    </row>
    <row r="28" spans="1:10" ht="28.5">
      <c r="A28" s="560" t="s">
        <v>597</v>
      </c>
      <c r="B28" s="491">
        <v>5000</v>
      </c>
      <c r="C28" s="491">
        <v>5000</v>
      </c>
      <c r="D28" s="491">
        <v>5000</v>
      </c>
      <c r="E28" s="124" t="s">
        <v>586</v>
      </c>
      <c r="F28" s="124" t="s">
        <v>586</v>
      </c>
      <c r="G28" s="124" t="s">
        <v>586</v>
      </c>
      <c r="H28" s="124" t="s">
        <v>586</v>
      </c>
      <c r="I28" s="124" t="s">
        <v>586</v>
      </c>
      <c r="J28" s="607" t="s">
        <v>586</v>
      </c>
    </row>
    <row r="29" spans="1:10" ht="28.5">
      <c r="A29" s="560" t="s">
        <v>204</v>
      </c>
      <c r="B29" s="491">
        <v>5000</v>
      </c>
      <c r="C29" s="491">
        <v>5000</v>
      </c>
      <c r="D29" s="491">
        <v>5000</v>
      </c>
      <c r="E29" s="491">
        <v>5000</v>
      </c>
      <c r="F29" s="491">
        <v>5000</v>
      </c>
      <c r="G29" s="491">
        <v>5000</v>
      </c>
      <c r="H29" s="491">
        <v>5000</v>
      </c>
      <c r="I29" s="491">
        <v>5000</v>
      </c>
      <c r="J29" s="607" t="s">
        <v>586</v>
      </c>
    </row>
    <row r="30" spans="1:10" ht="28.5">
      <c r="A30" s="560" t="s">
        <v>205</v>
      </c>
      <c r="B30" s="491">
        <v>5000</v>
      </c>
      <c r="C30" s="491">
        <v>5000</v>
      </c>
      <c r="D30" s="491">
        <v>5000</v>
      </c>
      <c r="E30" s="491">
        <v>5000</v>
      </c>
      <c r="F30" s="428" t="s">
        <v>587</v>
      </c>
      <c r="G30" s="428" t="s">
        <v>587</v>
      </c>
      <c r="H30" s="428" t="s">
        <v>587</v>
      </c>
      <c r="I30" s="428" t="s">
        <v>587</v>
      </c>
      <c r="J30" s="608" t="s">
        <v>587</v>
      </c>
    </row>
    <row r="31" spans="1:10" ht="15">
      <c r="A31" s="560" t="s">
        <v>206</v>
      </c>
      <c r="B31" s="491">
        <v>8900</v>
      </c>
      <c r="C31" s="491">
        <v>8900</v>
      </c>
      <c r="D31" s="491">
        <v>8900</v>
      </c>
      <c r="E31" s="491">
        <v>8900</v>
      </c>
      <c r="F31" s="491">
        <v>8900</v>
      </c>
      <c r="G31" s="491">
        <v>8900</v>
      </c>
      <c r="H31" s="491">
        <v>8900</v>
      </c>
      <c r="I31" s="491">
        <v>8900</v>
      </c>
      <c r="J31" s="609">
        <v>8900</v>
      </c>
    </row>
    <row r="32" spans="1:10" ht="28.5">
      <c r="A32" s="560" t="s">
        <v>207</v>
      </c>
      <c r="B32" s="491">
        <v>11500</v>
      </c>
      <c r="C32" s="491">
        <v>11500</v>
      </c>
      <c r="D32" s="491">
        <v>11500</v>
      </c>
      <c r="E32" s="491">
        <v>11500</v>
      </c>
      <c r="F32" s="491">
        <v>11500</v>
      </c>
      <c r="G32" s="491">
        <v>11500</v>
      </c>
      <c r="H32" s="491">
        <v>11500</v>
      </c>
      <c r="I32" s="491">
        <v>11500</v>
      </c>
      <c r="J32" s="609">
        <v>11500</v>
      </c>
    </row>
    <row r="33" spans="1:10" ht="28.5">
      <c r="A33" s="560" t="s">
        <v>208</v>
      </c>
      <c r="B33" s="491">
        <v>11500</v>
      </c>
      <c r="C33" s="491">
        <v>11500</v>
      </c>
      <c r="D33" s="491">
        <v>11500</v>
      </c>
      <c r="E33" s="491">
        <v>11500</v>
      </c>
      <c r="F33" s="491">
        <v>11500</v>
      </c>
      <c r="G33" s="491">
        <v>11500</v>
      </c>
      <c r="H33" s="491">
        <v>11500</v>
      </c>
      <c r="I33" s="491">
        <v>11500</v>
      </c>
      <c r="J33" s="609">
        <v>11500</v>
      </c>
    </row>
    <row r="34" spans="1:10" ht="14.25">
      <c r="A34" s="560" t="s">
        <v>464</v>
      </c>
      <c r="B34" s="124" t="s">
        <v>586</v>
      </c>
      <c r="C34" s="124" t="s">
        <v>586</v>
      </c>
      <c r="D34" s="124" t="s">
        <v>586</v>
      </c>
      <c r="E34" s="124" t="s">
        <v>586</v>
      </c>
      <c r="F34" s="124" t="s">
        <v>586</v>
      </c>
      <c r="G34" s="124" t="s">
        <v>586</v>
      </c>
      <c r="H34" s="124" t="s">
        <v>586</v>
      </c>
      <c r="I34" s="124" t="s">
        <v>586</v>
      </c>
      <c r="J34" s="607" t="s">
        <v>586</v>
      </c>
    </row>
    <row r="35" spans="1:10" ht="15">
      <c r="A35" s="560" t="s">
        <v>209</v>
      </c>
      <c r="B35" s="491">
        <v>5000</v>
      </c>
      <c r="C35" s="491">
        <v>5000</v>
      </c>
      <c r="D35" s="491">
        <v>5000</v>
      </c>
      <c r="E35" s="491">
        <v>5000</v>
      </c>
      <c r="F35" s="491">
        <v>5000</v>
      </c>
      <c r="G35" s="491">
        <v>5000</v>
      </c>
      <c r="H35" s="491">
        <v>5000</v>
      </c>
      <c r="I35" s="491">
        <v>5000</v>
      </c>
      <c r="J35" s="609">
        <v>5000</v>
      </c>
    </row>
    <row r="36" spans="1:10" ht="15">
      <c r="A36" s="560" t="s">
        <v>210</v>
      </c>
      <c r="B36" s="491">
        <v>1600</v>
      </c>
      <c r="C36" s="491">
        <v>1600</v>
      </c>
      <c r="D36" s="491">
        <v>1600</v>
      </c>
      <c r="E36" s="491">
        <v>1600</v>
      </c>
      <c r="F36" s="491">
        <v>1600</v>
      </c>
      <c r="G36" s="491">
        <v>1600</v>
      </c>
      <c r="H36" s="491">
        <v>1600</v>
      </c>
      <c r="I36" s="491">
        <v>1600</v>
      </c>
      <c r="J36" s="609">
        <v>1600</v>
      </c>
    </row>
    <row r="37" spans="1:10" ht="15">
      <c r="A37" s="560" t="s">
        <v>211</v>
      </c>
      <c r="B37" s="491">
        <v>2000</v>
      </c>
      <c r="C37" s="491">
        <v>2000</v>
      </c>
      <c r="D37" s="491">
        <v>2000</v>
      </c>
      <c r="E37" s="491">
        <v>2000</v>
      </c>
      <c r="F37" s="491">
        <v>2000</v>
      </c>
      <c r="G37" s="491">
        <v>2000</v>
      </c>
      <c r="H37" s="491">
        <v>2000</v>
      </c>
      <c r="I37" s="491">
        <v>2000</v>
      </c>
      <c r="J37" s="609">
        <v>2000</v>
      </c>
    </row>
    <row r="38" spans="1:10" ht="15">
      <c r="A38" s="560" t="s">
        <v>211</v>
      </c>
      <c r="B38" s="491">
        <v>3600</v>
      </c>
      <c r="C38" s="491">
        <v>3600</v>
      </c>
      <c r="D38" s="491">
        <v>3600</v>
      </c>
      <c r="E38" s="491">
        <v>3600</v>
      </c>
      <c r="F38" s="491">
        <v>3600</v>
      </c>
      <c r="G38" s="491">
        <v>3600</v>
      </c>
      <c r="H38" s="491">
        <v>3600</v>
      </c>
      <c r="I38" s="491">
        <v>3600</v>
      </c>
      <c r="J38" s="579">
        <v>3600</v>
      </c>
    </row>
    <row r="39" spans="1:10" ht="15">
      <c r="A39" s="560" t="s">
        <v>212</v>
      </c>
      <c r="B39" s="491">
        <v>5000</v>
      </c>
      <c r="C39" s="491">
        <v>5000</v>
      </c>
      <c r="D39" s="491">
        <v>5000</v>
      </c>
      <c r="E39" s="491">
        <v>5000</v>
      </c>
      <c r="F39" s="491">
        <v>5000</v>
      </c>
      <c r="G39" s="491">
        <v>5000</v>
      </c>
      <c r="H39" s="491">
        <v>5000</v>
      </c>
      <c r="I39" s="491">
        <v>5000</v>
      </c>
      <c r="J39" s="609">
        <v>5000</v>
      </c>
    </row>
    <row r="40" spans="1:10" ht="12" customHeight="1">
      <c r="A40" s="561"/>
      <c r="B40" s="496"/>
      <c r="C40" s="496"/>
      <c r="D40" s="496"/>
      <c r="E40" s="496"/>
      <c r="F40" s="496"/>
      <c r="G40" s="496"/>
      <c r="H40" s="496"/>
      <c r="I40" s="496"/>
      <c r="J40" s="610"/>
    </row>
    <row r="41" spans="1:10" s="114" customFormat="1" ht="30" customHeight="1">
      <c r="A41" s="558" t="s">
        <v>465</v>
      </c>
      <c r="B41" s="126"/>
      <c r="C41" s="126"/>
      <c r="D41" s="126"/>
      <c r="E41" s="126"/>
      <c r="F41" s="126"/>
      <c r="G41" s="126"/>
      <c r="H41" s="126"/>
      <c r="I41" s="126"/>
      <c r="J41" s="611"/>
    </row>
    <row r="42" spans="1:10" ht="14.25">
      <c r="A42" s="560" t="s">
        <v>466</v>
      </c>
      <c r="B42" s="124" t="s">
        <v>586</v>
      </c>
      <c r="C42" s="124" t="s">
        <v>586</v>
      </c>
      <c r="D42" s="124" t="s">
        <v>586</v>
      </c>
      <c r="E42" s="124" t="s">
        <v>586</v>
      </c>
      <c r="F42" s="124" t="s">
        <v>586</v>
      </c>
      <c r="G42" s="124" t="s">
        <v>586</v>
      </c>
      <c r="H42" s="124" t="s">
        <v>586</v>
      </c>
      <c r="I42" s="124" t="s">
        <v>586</v>
      </c>
      <c r="J42" s="607" t="s">
        <v>586</v>
      </c>
    </row>
    <row r="43" spans="1:10" ht="14.25">
      <c r="A43" s="560" t="s">
        <v>213</v>
      </c>
      <c r="B43" s="124" t="s">
        <v>586</v>
      </c>
      <c r="C43" s="124" t="s">
        <v>586</v>
      </c>
      <c r="D43" s="124" t="s">
        <v>586</v>
      </c>
      <c r="E43" s="124" t="s">
        <v>586</v>
      </c>
      <c r="F43" s="124" t="s">
        <v>586</v>
      </c>
      <c r="G43" s="124" t="s">
        <v>586</v>
      </c>
      <c r="H43" s="124" t="s">
        <v>586</v>
      </c>
      <c r="I43" s="124" t="s">
        <v>586</v>
      </c>
      <c r="J43" s="607" t="s">
        <v>586</v>
      </c>
    </row>
    <row r="44" spans="1:10" ht="28.5">
      <c r="A44" s="560" t="s">
        <v>292</v>
      </c>
      <c r="B44" s="491">
        <v>26700</v>
      </c>
      <c r="C44" s="491">
        <v>26700</v>
      </c>
      <c r="D44" s="491">
        <v>26700</v>
      </c>
      <c r="E44" s="491">
        <v>26700</v>
      </c>
      <c r="F44" s="491">
        <v>26700</v>
      </c>
      <c r="G44" s="491">
        <v>26700</v>
      </c>
      <c r="H44" s="491">
        <v>26700</v>
      </c>
      <c r="I44" s="491">
        <v>26700</v>
      </c>
      <c r="J44" s="609">
        <v>26700</v>
      </c>
    </row>
    <row r="45" spans="1:10" ht="15">
      <c r="A45" s="560" t="s">
        <v>293</v>
      </c>
      <c r="B45" s="491">
        <v>6900</v>
      </c>
      <c r="C45" s="491">
        <v>6900</v>
      </c>
      <c r="D45" s="491">
        <v>6900</v>
      </c>
      <c r="E45" s="491">
        <v>6900</v>
      </c>
      <c r="F45" s="491">
        <v>6900</v>
      </c>
      <c r="G45" s="491">
        <v>6900</v>
      </c>
      <c r="H45" s="491">
        <v>6900</v>
      </c>
      <c r="I45" s="491">
        <v>6900</v>
      </c>
      <c r="J45" s="609">
        <v>6900</v>
      </c>
    </row>
    <row r="46" spans="1:10" ht="14.25">
      <c r="A46" s="560" t="s">
        <v>116</v>
      </c>
      <c r="B46" s="124" t="s">
        <v>586</v>
      </c>
      <c r="C46" s="124" t="s">
        <v>586</v>
      </c>
      <c r="D46" s="124" t="s">
        <v>586</v>
      </c>
      <c r="E46" s="124" t="s">
        <v>586</v>
      </c>
      <c r="F46" s="124" t="s">
        <v>586</v>
      </c>
      <c r="G46" s="124" t="s">
        <v>586</v>
      </c>
      <c r="H46" s="124" t="s">
        <v>586</v>
      </c>
      <c r="I46" s="124" t="s">
        <v>586</v>
      </c>
      <c r="J46" s="607" t="s">
        <v>586</v>
      </c>
    </row>
    <row r="47" spans="1:10" ht="14.25">
      <c r="A47" s="560" t="s">
        <v>480</v>
      </c>
      <c r="B47" s="124" t="s">
        <v>586</v>
      </c>
      <c r="C47" s="124" t="s">
        <v>586</v>
      </c>
      <c r="D47" s="124" t="s">
        <v>586</v>
      </c>
      <c r="E47" s="124" t="s">
        <v>586</v>
      </c>
      <c r="F47" s="124" t="s">
        <v>586</v>
      </c>
      <c r="G47" s="124" t="s">
        <v>586</v>
      </c>
      <c r="H47" s="124" t="s">
        <v>586</v>
      </c>
      <c r="I47" s="124" t="s">
        <v>586</v>
      </c>
      <c r="J47" s="607" t="s">
        <v>586</v>
      </c>
    </row>
    <row r="48" spans="1:10" ht="15">
      <c r="A48" s="560" t="s">
        <v>117</v>
      </c>
      <c r="B48" s="491">
        <v>11500</v>
      </c>
      <c r="C48" s="491">
        <v>11500</v>
      </c>
      <c r="D48" s="491">
        <v>11500</v>
      </c>
      <c r="E48" s="491">
        <v>11500</v>
      </c>
      <c r="F48" s="491">
        <v>11500</v>
      </c>
      <c r="G48" s="491">
        <v>11500</v>
      </c>
      <c r="H48" s="491">
        <v>11500</v>
      </c>
      <c r="I48" s="491">
        <v>11500</v>
      </c>
      <c r="J48" s="609">
        <v>11500</v>
      </c>
    </row>
    <row r="49" spans="1:10" ht="42.75">
      <c r="A49" s="560" t="s">
        <v>594</v>
      </c>
      <c r="B49" s="491">
        <v>31300</v>
      </c>
      <c r="C49" s="491">
        <v>31300</v>
      </c>
      <c r="D49" s="491">
        <v>31300</v>
      </c>
      <c r="E49" s="491">
        <v>31300</v>
      </c>
      <c r="F49" s="491">
        <v>31300</v>
      </c>
      <c r="G49" s="491">
        <v>31300</v>
      </c>
      <c r="H49" s="491">
        <v>31300</v>
      </c>
      <c r="I49" s="491">
        <v>31300</v>
      </c>
      <c r="J49" s="609">
        <v>31300</v>
      </c>
    </row>
    <row r="50" spans="1:10" ht="28.5">
      <c r="A50" s="560" t="s">
        <v>852</v>
      </c>
      <c r="B50" s="124" t="s">
        <v>586</v>
      </c>
      <c r="C50" s="124" t="s">
        <v>586</v>
      </c>
      <c r="D50" s="124" t="s">
        <v>586</v>
      </c>
      <c r="E50" s="124" t="s">
        <v>586</v>
      </c>
      <c r="F50" s="124" t="s">
        <v>586</v>
      </c>
      <c r="G50" s="124" t="s">
        <v>586</v>
      </c>
      <c r="H50" s="124" t="s">
        <v>586</v>
      </c>
      <c r="I50" s="124" t="s">
        <v>586</v>
      </c>
      <c r="J50" s="607" t="s">
        <v>586</v>
      </c>
    </row>
    <row r="51" spans="1:10" ht="14.25">
      <c r="A51" s="562" t="s">
        <v>132</v>
      </c>
      <c r="B51" s="124" t="s">
        <v>586</v>
      </c>
      <c r="C51" s="124" t="s">
        <v>586</v>
      </c>
      <c r="D51" s="124" t="s">
        <v>586</v>
      </c>
      <c r="E51" s="124" t="s">
        <v>586</v>
      </c>
      <c r="F51" s="124" t="s">
        <v>586</v>
      </c>
      <c r="G51" s="124" t="s">
        <v>586</v>
      </c>
      <c r="H51" s="124" t="s">
        <v>586</v>
      </c>
      <c r="I51" s="124" t="s">
        <v>586</v>
      </c>
      <c r="J51" s="607" t="s">
        <v>586</v>
      </c>
    </row>
    <row r="52" spans="1:10" ht="14.25">
      <c r="A52" s="560" t="s">
        <v>290</v>
      </c>
      <c r="B52" s="124" t="s">
        <v>586</v>
      </c>
      <c r="C52" s="124" t="s">
        <v>586</v>
      </c>
      <c r="D52" s="124" t="s">
        <v>586</v>
      </c>
      <c r="E52" s="124" t="s">
        <v>586</v>
      </c>
      <c r="F52" s="124" t="s">
        <v>586</v>
      </c>
      <c r="G52" s="124" t="s">
        <v>586</v>
      </c>
      <c r="H52" s="124" t="s">
        <v>586</v>
      </c>
      <c r="I52" s="124" t="s">
        <v>586</v>
      </c>
      <c r="J52" s="607" t="s">
        <v>586</v>
      </c>
    </row>
    <row r="53" spans="1:10" s="1" customFormat="1" ht="15">
      <c r="A53" s="560" t="s">
        <v>133</v>
      </c>
      <c r="B53" s="491">
        <v>15800</v>
      </c>
      <c r="C53" s="491">
        <v>15800</v>
      </c>
      <c r="D53" s="491">
        <v>15800</v>
      </c>
      <c r="E53" s="491">
        <v>15800</v>
      </c>
      <c r="F53" s="491">
        <v>15800</v>
      </c>
      <c r="G53" s="491">
        <v>15800</v>
      </c>
      <c r="H53" s="491">
        <v>15800</v>
      </c>
      <c r="I53" s="491">
        <v>15800</v>
      </c>
      <c r="J53" s="609">
        <v>15800</v>
      </c>
    </row>
    <row r="54" spans="1:10" ht="14.25">
      <c r="A54" s="560" t="s">
        <v>143</v>
      </c>
      <c r="B54" s="124" t="s">
        <v>586</v>
      </c>
      <c r="C54" s="124" t="s">
        <v>586</v>
      </c>
      <c r="D54" s="124" t="s">
        <v>586</v>
      </c>
      <c r="E54" s="124" t="s">
        <v>586</v>
      </c>
      <c r="F54" s="124" t="s">
        <v>586</v>
      </c>
      <c r="G54" s="124" t="s">
        <v>586</v>
      </c>
      <c r="H54" s="124" t="s">
        <v>586</v>
      </c>
      <c r="I54" s="124" t="s">
        <v>586</v>
      </c>
      <c r="J54" s="607" t="s">
        <v>586</v>
      </c>
    </row>
    <row r="55" spans="1:10" ht="28.5">
      <c r="A55" s="562" t="s">
        <v>134</v>
      </c>
      <c r="B55" s="124" t="s">
        <v>586</v>
      </c>
      <c r="C55" s="124" t="s">
        <v>586</v>
      </c>
      <c r="D55" s="124" t="s">
        <v>586</v>
      </c>
      <c r="E55" s="124" t="s">
        <v>586</v>
      </c>
      <c r="F55" s="124" t="s">
        <v>586</v>
      </c>
      <c r="G55" s="124" t="s">
        <v>586</v>
      </c>
      <c r="H55" s="124" t="s">
        <v>586</v>
      </c>
      <c r="I55" s="124" t="s">
        <v>586</v>
      </c>
      <c r="J55" s="607" t="s">
        <v>586</v>
      </c>
    </row>
    <row r="56" spans="1:10" ht="14.25">
      <c r="A56" s="562" t="s">
        <v>135</v>
      </c>
      <c r="B56" s="124" t="s">
        <v>586</v>
      </c>
      <c r="C56" s="124" t="s">
        <v>586</v>
      </c>
      <c r="D56" s="124" t="s">
        <v>586</v>
      </c>
      <c r="E56" s="124" t="s">
        <v>586</v>
      </c>
      <c r="F56" s="124" t="s">
        <v>586</v>
      </c>
      <c r="G56" s="124" t="s">
        <v>586</v>
      </c>
      <c r="H56" s="124" t="s">
        <v>586</v>
      </c>
      <c r="I56" s="124" t="s">
        <v>586</v>
      </c>
      <c r="J56" s="607" t="s">
        <v>586</v>
      </c>
    </row>
    <row r="57" spans="1:10" ht="12" customHeight="1">
      <c r="A57" s="561"/>
      <c r="B57" s="496"/>
      <c r="C57" s="496"/>
      <c r="D57" s="496"/>
      <c r="E57" s="496"/>
      <c r="F57" s="496"/>
      <c r="G57" s="496"/>
      <c r="H57" s="496"/>
      <c r="I57" s="496"/>
      <c r="J57" s="610"/>
    </row>
    <row r="58" spans="1:10" s="114" customFormat="1" ht="30" customHeight="1">
      <c r="A58" s="558" t="s">
        <v>424</v>
      </c>
      <c r="B58" s="126"/>
      <c r="C58" s="126"/>
      <c r="D58" s="126"/>
      <c r="E58" s="126"/>
      <c r="F58" s="126"/>
      <c r="G58" s="126"/>
      <c r="H58" s="126"/>
      <c r="I58" s="126"/>
      <c r="J58" s="611"/>
    </row>
    <row r="59" spans="1:10" ht="14.25">
      <c r="A59" s="560" t="s">
        <v>136</v>
      </c>
      <c r="B59" s="124" t="s">
        <v>586</v>
      </c>
      <c r="C59" s="124" t="s">
        <v>586</v>
      </c>
      <c r="D59" s="124" t="s">
        <v>586</v>
      </c>
      <c r="E59" s="124" t="s">
        <v>586</v>
      </c>
      <c r="F59" s="124" t="s">
        <v>586</v>
      </c>
      <c r="G59" s="124" t="s">
        <v>586</v>
      </c>
      <c r="H59" s="124" t="s">
        <v>586</v>
      </c>
      <c r="I59" s="124" t="s">
        <v>586</v>
      </c>
      <c r="J59" s="607" t="s">
        <v>586</v>
      </c>
    </row>
    <row r="60" spans="1:10" ht="15">
      <c r="A60" s="560" t="s">
        <v>425</v>
      </c>
      <c r="B60" s="491">
        <v>6900</v>
      </c>
      <c r="C60" s="491">
        <v>6900</v>
      </c>
      <c r="D60" s="491">
        <v>6900</v>
      </c>
      <c r="E60" s="491">
        <v>6900</v>
      </c>
      <c r="F60" s="491">
        <v>6900</v>
      </c>
      <c r="G60" s="491">
        <v>6900</v>
      </c>
      <c r="H60" s="491">
        <v>6900</v>
      </c>
      <c r="I60" s="491">
        <v>6900</v>
      </c>
      <c r="J60" s="609">
        <v>6900</v>
      </c>
    </row>
    <row r="61" spans="1:10" ht="15">
      <c r="A61" s="560" t="s">
        <v>437</v>
      </c>
      <c r="B61" s="491">
        <v>6900</v>
      </c>
      <c r="C61" s="491">
        <v>6900</v>
      </c>
      <c r="D61" s="491">
        <v>6900</v>
      </c>
      <c r="E61" s="491">
        <v>6900</v>
      </c>
      <c r="F61" s="491">
        <v>6900</v>
      </c>
      <c r="G61" s="491">
        <v>6900</v>
      </c>
      <c r="H61" s="491">
        <v>6900</v>
      </c>
      <c r="I61" s="491">
        <v>6900</v>
      </c>
      <c r="J61" s="609">
        <v>6900</v>
      </c>
    </row>
    <row r="62" spans="1:10" s="497" customFormat="1" ht="28.5">
      <c r="A62" s="560" t="s">
        <v>137</v>
      </c>
      <c r="B62" s="491">
        <v>8900</v>
      </c>
      <c r="C62" s="491">
        <v>8900</v>
      </c>
      <c r="D62" s="491">
        <v>8900</v>
      </c>
      <c r="E62" s="491">
        <v>8900</v>
      </c>
      <c r="F62" s="491">
        <v>8900</v>
      </c>
      <c r="G62" s="491">
        <v>8900</v>
      </c>
      <c r="H62" s="491">
        <v>8900</v>
      </c>
      <c r="I62" s="491">
        <v>8900</v>
      </c>
      <c r="J62" s="609">
        <v>8900</v>
      </c>
    </row>
    <row r="63" spans="1:10" ht="15">
      <c r="A63" s="560" t="s">
        <v>428</v>
      </c>
      <c r="B63" s="491">
        <v>5000</v>
      </c>
      <c r="C63" s="491">
        <v>5000</v>
      </c>
      <c r="D63" s="491">
        <v>5000</v>
      </c>
      <c r="E63" s="491">
        <v>5000</v>
      </c>
      <c r="F63" s="491">
        <v>5000</v>
      </c>
      <c r="G63" s="491">
        <v>5000</v>
      </c>
      <c r="H63" s="491">
        <v>5000</v>
      </c>
      <c r="I63" s="491">
        <v>5000</v>
      </c>
      <c r="J63" s="609">
        <v>5000</v>
      </c>
    </row>
    <row r="64" spans="1:10" ht="42.75">
      <c r="A64" s="560" t="s">
        <v>138</v>
      </c>
      <c r="B64" s="491">
        <v>11900</v>
      </c>
      <c r="C64" s="491">
        <v>11900</v>
      </c>
      <c r="D64" s="491">
        <v>11900</v>
      </c>
      <c r="E64" s="491">
        <v>11900</v>
      </c>
      <c r="F64" s="491">
        <v>11900</v>
      </c>
      <c r="G64" s="491">
        <v>11900</v>
      </c>
      <c r="H64" s="491">
        <v>11900</v>
      </c>
      <c r="I64" s="491">
        <v>11900</v>
      </c>
      <c r="J64" s="609">
        <v>11900</v>
      </c>
    </row>
    <row r="65" spans="1:10" ht="15">
      <c r="A65" s="560" t="s">
        <v>139</v>
      </c>
      <c r="B65" s="491">
        <v>1200</v>
      </c>
      <c r="C65" s="491">
        <v>1200</v>
      </c>
      <c r="D65" s="491">
        <v>1200</v>
      </c>
      <c r="E65" s="491">
        <v>1200</v>
      </c>
      <c r="F65" s="491">
        <v>1200</v>
      </c>
      <c r="G65" s="491">
        <v>1200</v>
      </c>
      <c r="H65" s="491">
        <v>1200</v>
      </c>
      <c r="I65" s="491">
        <v>1200</v>
      </c>
      <c r="J65" s="609">
        <v>1200</v>
      </c>
    </row>
    <row r="66" spans="1:10" ht="12" customHeight="1">
      <c r="A66" s="561"/>
      <c r="B66" s="496"/>
      <c r="C66" s="496"/>
      <c r="D66" s="496"/>
      <c r="E66" s="496"/>
      <c r="F66" s="496"/>
      <c r="G66" s="496"/>
      <c r="H66" s="496"/>
      <c r="I66" s="496"/>
      <c r="J66" s="610"/>
    </row>
    <row r="67" spans="1:10" s="114" customFormat="1" ht="30" customHeight="1">
      <c r="A67" s="558" t="s">
        <v>429</v>
      </c>
      <c r="B67" s="126"/>
      <c r="C67" s="126"/>
      <c r="D67" s="126"/>
      <c r="E67" s="126"/>
      <c r="F67" s="126"/>
      <c r="G67" s="126"/>
      <c r="H67" s="126"/>
      <c r="I67" s="126"/>
      <c r="J67" s="611"/>
    </row>
    <row r="68" spans="1:10" ht="14.25">
      <c r="A68" s="560" t="s">
        <v>140</v>
      </c>
      <c r="B68" s="124" t="s">
        <v>586</v>
      </c>
      <c r="C68" s="124" t="s">
        <v>586</v>
      </c>
      <c r="D68" s="124" t="s">
        <v>586</v>
      </c>
      <c r="E68" s="124" t="s">
        <v>586</v>
      </c>
      <c r="F68" s="124" t="s">
        <v>586</v>
      </c>
      <c r="G68" s="124" t="s">
        <v>586</v>
      </c>
      <c r="H68" s="124" t="s">
        <v>586</v>
      </c>
      <c r="I68" s="124" t="s">
        <v>586</v>
      </c>
      <c r="J68" s="607" t="s">
        <v>586</v>
      </c>
    </row>
    <row r="69" spans="1:10" ht="15">
      <c r="A69" s="560" t="s">
        <v>141</v>
      </c>
      <c r="B69" s="491">
        <v>2400</v>
      </c>
      <c r="C69" s="491">
        <v>2400</v>
      </c>
      <c r="D69" s="491">
        <v>2400</v>
      </c>
      <c r="E69" s="491">
        <v>2400</v>
      </c>
      <c r="F69" s="491">
        <v>2400</v>
      </c>
      <c r="G69" s="491">
        <v>2400</v>
      </c>
      <c r="H69" s="491">
        <v>2400</v>
      </c>
      <c r="I69" s="491">
        <v>2400</v>
      </c>
      <c r="J69" s="609">
        <v>2400</v>
      </c>
    </row>
    <row r="70" spans="1:10" ht="15">
      <c r="A70" s="560" t="s">
        <v>595</v>
      </c>
      <c r="B70" s="491">
        <v>2000</v>
      </c>
      <c r="C70" s="491">
        <v>2000</v>
      </c>
      <c r="D70" s="491">
        <v>2000</v>
      </c>
      <c r="E70" s="491">
        <v>2000</v>
      </c>
      <c r="F70" s="124" t="s">
        <v>586</v>
      </c>
      <c r="G70" s="124" t="s">
        <v>586</v>
      </c>
      <c r="H70" s="124" t="s">
        <v>586</v>
      </c>
      <c r="I70" s="124" t="s">
        <v>586</v>
      </c>
      <c r="J70" s="607" t="s">
        <v>586</v>
      </c>
    </row>
    <row r="71" spans="1:10" ht="15">
      <c r="A71" s="560" t="s">
        <v>1006</v>
      </c>
      <c r="B71" s="491">
        <v>2000</v>
      </c>
      <c r="C71" s="491">
        <v>2000</v>
      </c>
      <c r="D71" s="491">
        <v>2000</v>
      </c>
      <c r="E71" s="491">
        <v>2000</v>
      </c>
      <c r="F71" s="491">
        <v>2000</v>
      </c>
      <c r="G71" s="491">
        <v>2000</v>
      </c>
      <c r="H71" s="491">
        <v>2000</v>
      </c>
      <c r="I71" s="491">
        <v>2000</v>
      </c>
      <c r="J71" s="609">
        <v>2000</v>
      </c>
    </row>
    <row r="72" spans="1:10" ht="28.5">
      <c r="A72" s="563" t="s">
        <v>596</v>
      </c>
      <c r="B72" s="124" t="s">
        <v>586</v>
      </c>
      <c r="C72" s="124" t="s">
        <v>586</v>
      </c>
      <c r="D72" s="124" t="s">
        <v>586</v>
      </c>
      <c r="E72" s="124" t="s">
        <v>586</v>
      </c>
      <c r="F72" s="124" t="s">
        <v>586</v>
      </c>
      <c r="G72" s="124" t="s">
        <v>586</v>
      </c>
      <c r="H72" s="124" t="s">
        <v>586</v>
      </c>
      <c r="I72" s="124" t="s">
        <v>586</v>
      </c>
      <c r="J72" s="607" t="s">
        <v>586</v>
      </c>
    </row>
    <row r="73" spans="1:10" ht="15">
      <c r="A73" s="560" t="s">
        <v>111</v>
      </c>
      <c r="B73" s="491">
        <v>3000</v>
      </c>
      <c r="C73" s="491">
        <v>3000</v>
      </c>
      <c r="D73" s="491">
        <v>3000</v>
      </c>
      <c r="E73" s="491">
        <v>3000</v>
      </c>
      <c r="F73" s="491">
        <v>3000</v>
      </c>
      <c r="G73" s="491">
        <v>3000</v>
      </c>
      <c r="H73" s="491">
        <v>3000</v>
      </c>
      <c r="I73" s="491">
        <v>3000</v>
      </c>
      <c r="J73" s="609">
        <v>3000</v>
      </c>
    </row>
    <row r="74" spans="1:10" ht="42.75">
      <c r="A74" s="560" t="s">
        <v>112</v>
      </c>
      <c r="B74" s="491">
        <v>17800</v>
      </c>
      <c r="C74" s="491">
        <v>17800</v>
      </c>
      <c r="D74" s="491">
        <v>17800</v>
      </c>
      <c r="E74" s="491">
        <v>17800</v>
      </c>
      <c r="F74" s="491">
        <v>17800</v>
      </c>
      <c r="G74" s="491">
        <v>17800</v>
      </c>
      <c r="H74" s="491">
        <v>17800</v>
      </c>
      <c r="I74" s="491">
        <v>17800</v>
      </c>
      <c r="J74" s="609">
        <v>17800</v>
      </c>
    </row>
    <row r="75" spans="1:10" ht="28.5">
      <c r="A75" s="560" t="s">
        <v>572</v>
      </c>
      <c r="B75" s="491">
        <v>6700</v>
      </c>
      <c r="C75" s="491">
        <v>6700</v>
      </c>
      <c r="D75" s="491">
        <v>6700</v>
      </c>
      <c r="E75" s="491">
        <v>6700</v>
      </c>
      <c r="F75" s="491">
        <v>6700</v>
      </c>
      <c r="G75" s="491">
        <v>6700</v>
      </c>
      <c r="H75" s="491">
        <v>6700</v>
      </c>
      <c r="I75" s="491">
        <v>6700</v>
      </c>
      <c r="J75" s="609">
        <v>6700</v>
      </c>
    </row>
    <row r="76" spans="1:10" ht="28.5">
      <c r="A76" s="560" t="s">
        <v>573</v>
      </c>
      <c r="B76" s="491">
        <v>12900</v>
      </c>
      <c r="C76" s="491">
        <v>12900</v>
      </c>
      <c r="D76" s="491">
        <v>12900</v>
      </c>
      <c r="E76" s="491">
        <v>12900</v>
      </c>
      <c r="F76" s="491">
        <v>12900</v>
      </c>
      <c r="G76" s="491">
        <v>12900</v>
      </c>
      <c r="H76" s="491">
        <v>12900</v>
      </c>
      <c r="I76" s="491">
        <v>12900</v>
      </c>
      <c r="J76" s="609">
        <v>12900</v>
      </c>
    </row>
    <row r="77" spans="1:10" ht="42.75">
      <c r="A77" s="560" t="s">
        <v>907</v>
      </c>
      <c r="B77" s="491">
        <v>9900</v>
      </c>
      <c r="C77" s="491">
        <v>9900</v>
      </c>
      <c r="D77" s="491">
        <v>9900</v>
      </c>
      <c r="E77" s="491">
        <v>9900</v>
      </c>
      <c r="F77" s="491">
        <v>9900</v>
      </c>
      <c r="G77" s="491">
        <v>9900</v>
      </c>
      <c r="H77" s="491">
        <v>9900</v>
      </c>
      <c r="I77" s="491">
        <v>9900</v>
      </c>
      <c r="J77" s="609">
        <v>9900</v>
      </c>
    </row>
    <row r="78" spans="1:10" ht="28.5">
      <c r="A78" s="560" t="s">
        <v>332</v>
      </c>
      <c r="B78" s="491">
        <v>8900</v>
      </c>
      <c r="C78" s="491">
        <v>8900</v>
      </c>
      <c r="D78" s="491">
        <v>8900</v>
      </c>
      <c r="E78" s="491">
        <v>8900</v>
      </c>
      <c r="F78" s="491">
        <v>8900</v>
      </c>
      <c r="G78" s="491">
        <v>8900</v>
      </c>
      <c r="H78" s="491">
        <v>8900</v>
      </c>
      <c r="I78" s="491">
        <v>8900</v>
      </c>
      <c r="J78" s="609">
        <v>8900</v>
      </c>
    </row>
    <row r="79" spans="1:10" ht="42.75">
      <c r="A79" s="560" t="s">
        <v>333</v>
      </c>
      <c r="B79" s="491">
        <v>13900</v>
      </c>
      <c r="C79" s="491">
        <v>13900</v>
      </c>
      <c r="D79" s="491">
        <v>13900</v>
      </c>
      <c r="E79" s="491">
        <v>13900</v>
      </c>
      <c r="F79" s="491">
        <v>13900</v>
      </c>
      <c r="G79" s="491">
        <v>13900</v>
      </c>
      <c r="H79" s="491">
        <v>13900</v>
      </c>
      <c r="I79" s="491">
        <v>13900</v>
      </c>
      <c r="J79" s="609">
        <v>13900</v>
      </c>
    </row>
    <row r="80" spans="1:10" ht="28.5">
      <c r="A80" s="612" t="s">
        <v>334</v>
      </c>
      <c r="B80" s="491">
        <v>27700</v>
      </c>
      <c r="C80" s="491">
        <v>27700</v>
      </c>
      <c r="D80" s="491">
        <v>27700</v>
      </c>
      <c r="E80" s="491">
        <v>27700</v>
      </c>
      <c r="F80" s="491">
        <v>27700</v>
      </c>
      <c r="G80" s="491">
        <v>27700</v>
      </c>
      <c r="H80" s="491">
        <v>27700</v>
      </c>
      <c r="I80" s="491">
        <v>27700</v>
      </c>
      <c r="J80" s="609">
        <v>27700</v>
      </c>
    </row>
    <row r="81" spans="1:10" ht="12" customHeight="1">
      <c r="A81" s="613"/>
      <c r="B81" s="498"/>
      <c r="C81" s="498"/>
      <c r="D81" s="498"/>
      <c r="E81" s="498"/>
      <c r="F81" s="498"/>
      <c r="G81" s="498"/>
      <c r="H81" s="498"/>
      <c r="I81" s="498"/>
      <c r="J81" s="614"/>
    </row>
    <row r="82" spans="1:10" ht="32.25" customHeight="1">
      <c r="A82" s="615" t="s">
        <v>416</v>
      </c>
      <c r="B82" s="499"/>
      <c r="C82" s="499"/>
      <c r="D82" s="499"/>
      <c r="E82" s="499"/>
      <c r="F82" s="499"/>
      <c r="G82" s="499"/>
      <c r="H82" s="499"/>
      <c r="I82" s="499"/>
      <c r="J82" s="616"/>
    </row>
    <row r="83" spans="1:10" s="497" customFormat="1" ht="15">
      <c r="A83" s="617" t="s">
        <v>600</v>
      </c>
      <c r="B83" s="491">
        <v>15800</v>
      </c>
      <c r="C83" s="491">
        <v>15800</v>
      </c>
      <c r="D83" s="491">
        <v>15800</v>
      </c>
      <c r="E83" s="491">
        <v>15800</v>
      </c>
      <c r="F83" s="491">
        <v>15800</v>
      </c>
      <c r="G83" s="491">
        <v>15800</v>
      </c>
      <c r="H83" s="491">
        <v>15800</v>
      </c>
      <c r="I83" s="491">
        <v>15800</v>
      </c>
      <c r="J83" s="609">
        <v>15800</v>
      </c>
    </row>
    <row r="84" spans="1:10" ht="14.25">
      <c r="A84" s="560" t="s">
        <v>1045</v>
      </c>
      <c r="B84" s="124" t="s">
        <v>586</v>
      </c>
      <c r="C84" s="124" t="s">
        <v>586</v>
      </c>
      <c r="D84" s="124" t="s">
        <v>586</v>
      </c>
      <c r="E84" s="124" t="s">
        <v>586</v>
      </c>
      <c r="F84" s="124" t="s">
        <v>586</v>
      </c>
      <c r="G84" s="124" t="s">
        <v>586</v>
      </c>
      <c r="H84" s="124" t="s">
        <v>586</v>
      </c>
      <c r="I84" s="124" t="s">
        <v>586</v>
      </c>
      <c r="J84" s="607" t="s">
        <v>586</v>
      </c>
    </row>
    <row r="85" spans="1:10" ht="15">
      <c r="A85" s="560" t="s">
        <v>1046</v>
      </c>
      <c r="B85" s="491">
        <v>8900</v>
      </c>
      <c r="C85" s="491">
        <v>8900</v>
      </c>
      <c r="D85" s="491">
        <v>8900</v>
      </c>
      <c r="E85" s="491">
        <v>8900</v>
      </c>
      <c r="F85" s="491">
        <v>8900</v>
      </c>
      <c r="G85" s="491">
        <v>8900</v>
      </c>
      <c r="H85" s="491">
        <v>8900</v>
      </c>
      <c r="I85" s="491">
        <v>8900</v>
      </c>
      <c r="J85" s="609">
        <v>8900</v>
      </c>
    </row>
    <row r="86" spans="1:10" ht="15">
      <c r="A86" s="560" t="s">
        <v>402</v>
      </c>
      <c r="B86" s="491">
        <v>17800</v>
      </c>
      <c r="C86" s="491">
        <v>17800</v>
      </c>
      <c r="D86" s="491">
        <v>17800</v>
      </c>
      <c r="E86" s="491">
        <v>17800</v>
      </c>
      <c r="F86" s="491">
        <v>17800</v>
      </c>
      <c r="G86" s="491">
        <v>17800</v>
      </c>
      <c r="H86" s="491">
        <v>17800</v>
      </c>
      <c r="I86" s="491">
        <v>17800</v>
      </c>
      <c r="J86" s="609">
        <v>17800</v>
      </c>
    </row>
    <row r="87" spans="1:10" ht="15">
      <c r="A87" s="560" t="s">
        <v>403</v>
      </c>
      <c r="B87" s="491">
        <v>13900</v>
      </c>
      <c r="C87" s="491">
        <v>13900</v>
      </c>
      <c r="D87" s="491">
        <v>13900</v>
      </c>
      <c r="E87" s="491">
        <v>13900</v>
      </c>
      <c r="F87" s="491">
        <v>13900</v>
      </c>
      <c r="G87" s="491">
        <v>13900</v>
      </c>
      <c r="H87" s="491">
        <v>13900</v>
      </c>
      <c r="I87" s="491">
        <v>13900</v>
      </c>
      <c r="J87" s="609">
        <v>13900</v>
      </c>
    </row>
    <row r="88" spans="1:10" ht="12" customHeight="1">
      <c r="A88" s="613"/>
      <c r="B88" s="498"/>
      <c r="C88" s="498"/>
      <c r="D88" s="498"/>
      <c r="E88" s="498"/>
      <c r="F88" s="498"/>
      <c r="G88" s="498"/>
      <c r="H88" s="498"/>
      <c r="I88" s="498"/>
      <c r="J88" s="614"/>
    </row>
    <row r="89" spans="1:10" ht="30" customHeight="1">
      <c r="A89" s="615" t="s">
        <v>699</v>
      </c>
      <c r="B89" s="499"/>
      <c r="C89" s="499"/>
      <c r="D89" s="499"/>
      <c r="E89" s="499"/>
      <c r="F89" s="499"/>
      <c r="G89" s="499"/>
      <c r="H89" s="499"/>
      <c r="I89" s="499"/>
      <c r="J89" s="616"/>
    </row>
    <row r="90" spans="1:10" ht="14.25">
      <c r="A90" s="618" t="s">
        <v>530</v>
      </c>
      <c r="B90" s="124" t="s">
        <v>586</v>
      </c>
      <c r="C90" s="124" t="s">
        <v>586</v>
      </c>
      <c r="D90" s="124" t="s">
        <v>586</v>
      </c>
      <c r="E90" s="124" t="s">
        <v>586</v>
      </c>
      <c r="F90" s="124" t="s">
        <v>586</v>
      </c>
      <c r="G90" s="124" t="s">
        <v>586</v>
      </c>
      <c r="H90" s="124" t="s">
        <v>586</v>
      </c>
      <c r="I90" s="124" t="s">
        <v>586</v>
      </c>
      <c r="J90" s="607" t="s">
        <v>586</v>
      </c>
    </row>
    <row r="91" spans="1:10" ht="15">
      <c r="A91" s="560" t="s">
        <v>531</v>
      </c>
      <c r="B91" s="491">
        <v>11900</v>
      </c>
      <c r="C91" s="491">
        <v>11900</v>
      </c>
      <c r="D91" s="491">
        <v>11900</v>
      </c>
      <c r="E91" s="491">
        <v>11900</v>
      </c>
      <c r="F91" s="491">
        <v>11900</v>
      </c>
      <c r="G91" s="491">
        <v>11900</v>
      </c>
      <c r="H91" s="491">
        <v>11900</v>
      </c>
      <c r="I91" s="491">
        <v>11900</v>
      </c>
      <c r="J91" s="609">
        <v>10800</v>
      </c>
    </row>
    <row r="92" spans="1:10" ht="28.5">
      <c r="A92" s="560" t="s">
        <v>532</v>
      </c>
      <c r="B92" s="491">
        <v>11900</v>
      </c>
      <c r="C92" s="491">
        <v>11900</v>
      </c>
      <c r="D92" s="491">
        <v>11900</v>
      </c>
      <c r="E92" s="491">
        <v>11900</v>
      </c>
      <c r="F92" s="491">
        <v>11900</v>
      </c>
      <c r="G92" s="491">
        <v>11900</v>
      </c>
      <c r="H92" s="491">
        <v>11900</v>
      </c>
      <c r="I92" s="491">
        <v>11900</v>
      </c>
      <c r="J92" s="609">
        <v>10800</v>
      </c>
    </row>
    <row r="93" spans="1:10" ht="28.5">
      <c r="A93" s="560" t="s">
        <v>533</v>
      </c>
      <c r="B93" s="491">
        <v>45500</v>
      </c>
      <c r="C93" s="491">
        <v>45500</v>
      </c>
      <c r="D93" s="491">
        <v>45500</v>
      </c>
      <c r="E93" s="491">
        <v>45500</v>
      </c>
      <c r="F93" s="491">
        <v>45500</v>
      </c>
      <c r="G93" s="491">
        <v>45500</v>
      </c>
      <c r="H93" s="491">
        <v>45500</v>
      </c>
      <c r="I93" s="491">
        <v>45500</v>
      </c>
      <c r="J93" s="609">
        <v>41400</v>
      </c>
    </row>
    <row r="94" spans="1:10" ht="57">
      <c r="A94" s="560" t="s">
        <v>558</v>
      </c>
      <c r="B94" s="491">
        <v>67300</v>
      </c>
      <c r="C94" s="491">
        <v>67300</v>
      </c>
      <c r="D94" s="491">
        <v>67300</v>
      </c>
      <c r="E94" s="491">
        <v>67300</v>
      </c>
      <c r="F94" s="491">
        <v>67300</v>
      </c>
      <c r="G94" s="491">
        <v>67300</v>
      </c>
      <c r="H94" s="491">
        <v>67300</v>
      </c>
      <c r="I94" s="491">
        <v>67300</v>
      </c>
      <c r="J94" s="609">
        <v>61200</v>
      </c>
    </row>
    <row r="95" spans="1:10" ht="28.5">
      <c r="A95" s="560" t="s">
        <v>559</v>
      </c>
      <c r="B95" s="491">
        <v>61400</v>
      </c>
      <c r="C95" s="491">
        <v>61400</v>
      </c>
      <c r="D95" s="491">
        <v>61400</v>
      </c>
      <c r="E95" s="491">
        <v>61400</v>
      </c>
      <c r="F95" s="491">
        <v>61400</v>
      </c>
      <c r="G95" s="491">
        <v>61400</v>
      </c>
      <c r="H95" s="491">
        <v>61400</v>
      </c>
      <c r="I95" s="491">
        <v>61400</v>
      </c>
      <c r="J95" s="609">
        <v>55800</v>
      </c>
    </row>
    <row r="96" spans="1:10" ht="14.25">
      <c r="A96" s="560" t="s">
        <v>560</v>
      </c>
      <c r="B96" s="124" t="s">
        <v>586</v>
      </c>
      <c r="C96" s="124" t="s">
        <v>586</v>
      </c>
      <c r="D96" s="124" t="s">
        <v>586</v>
      </c>
      <c r="E96" s="124" t="s">
        <v>586</v>
      </c>
      <c r="F96" s="124" t="s">
        <v>586</v>
      </c>
      <c r="G96" s="124" t="s">
        <v>586</v>
      </c>
      <c r="H96" s="124" t="s">
        <v>586</v>
      </c>
      <c r="I96" s="124" t="s">
        <v>586</v>
      </c>
      <c r="J96" s="607" t="s">
        <v>586</v>
      </c>
    </row>
    <row r="97" spans="1:10" ht="15">
      <c r="A97" s="560" t="s">
        <v>561</v>
      </c>
      <c r="B97" s="491">
        <v>6900</v>
      </c>
      <c r="C97" s="491">
        <v>6900</v>
      </c>
      <c r="D97" s="491">
        <v>6900</v>
      </c>
      <c r="E97" s="491">
        <v>6900</v>
      </c>
      <c r="F97" s="491">
        <v>6900</v>
      </c>
      <c r="G97" s="491">
        <v>6900</v>
      </c>
      <c r="H97" s="491">
        <v>6900</v>
      </c>
      <c r="I97" s="491">
        <v>6900</v>
      </c>
      <c r="J97" s="609">
        <v>6300</v>
      </c>
    </row>
    <row r="98" spans="1:10" ht="42.75">
      <c r="A98" s="560" t="s">
        <v>880</v>
      </c>
      <c r="B98" s="491">
        <v>9900</v>
      </c>
      <c r="C98" s="491">
        <v>9900</v>
      </c>
      <c r="D98" s="491">
        <v>9900</v>
      </c>
      <c r="E98" s="491">
        <v>9900</v>
      </c>
      <c r="F98" s="491">
        <v>9900</v>
      </c>
      <c r="G98" s="491">
        <v>9900</v>
      </c>
      <c r="H98" s="491">
        <v>9900</v>
      </c>
      <c r="I98" s="491">
        <v>9900</v>
      </c>
      <c r="J98" s="609">
        <v>9000</v>
      </c>
    </row>
    <row r="99" spans="1:10" ht="42.75">
      <c r="A99" s="560" t="s">
        <v>365</v>
      </c>
      <c r="B99" s="491">
        <v>10900</v>
      </c>
      <c r="C99" s="491">
        <v>10900</v>
      </c>
      <c r="D99" s="491">
        <v>10900</v>
      </c>
      <c r="E99" s="491">
        <v>10900</v>
      </c>
      <c r="F99" s="491">
        <v>10900</v>
      </c>
      <c r="G99" s="491">
        <v>10900</v>
      </c>
      <c r="H99" s="491">
        <v>10900</v>
      </c>
      <c r="I99" s="491">
        <v>10900</v>
      </c>
      <c r="J99" s="609">
        <v>9900</v>
      </c>
    </row>
    <row r="100" spans="1:10" ht="28.5">
      <c r="A100" s="560" t="s">
        <v>366</v>
      </c>
      <c r="B100" s="491">
        <v>15800</v>
      </c>
      <c r="C100" s="491">
        <v>15800</v>
      </c>
      <c r="D100" s="491">
        <v>15800</v>
      </c>
      <c r="E100" s="491">
        <v>15800</v>
      </c>
      <c r="F100" s="491">
        <v>15800</v>
      </c>
      <c r="G100" s="491">
        <v>15800</v>
      </c>
      <c r="H100" s="491">
        <v>15800</v>
      </c>
      <c r="I100" s="491">
        <v>15800</v>
      </c>
      <c r="J100" s="609">
        <v>14400</v>
      </c>
    </row>
    <row r="101" spans="1:10" ht="28.5">
      <c r="A101" s="560" t="s">
        <v>367</v>
      </c>
      <c r="B101" s="491">
        <v>20800</v>
      </c>
      <c r="C101" s="491">
        <v>20800</v>
      </c>
      <c r="D101" s="491">
        <v>20800</v>
      </c>
      <c r="E101" s="491">
        <v>20800</v>
      </c>
      <c r="F101" s="491">
        <v>20800</v>
      </c>
      <c r="G101" s="491">
        <v>20800</v>
      </c>
      <c r="H101" s="491">
        <v>20800</v>
      </c>
      <c r="I101" s="491">
        <v>20800</v>
      </c>
      <c r="J101" s="609">
        <v>18900</v>
      </c>
    </row>
    <row r="102" spans="1:10" ht="28.5">
      <c r="A102" s="560" t="s">
        <v>368</v>
      </c>
      <c r="B102" s="491">
        <v>27700</v>
      </c>
      <c r="C102" s="491">
        <v>27700</v>
      </c>
      <c r="D102" s="491">
        <v>27700</v>
      </c>
      <c r="E102" s="491">
        <v>27700</v>
      </c>
      <c r="F102" s="491">
        <v>27700</v>
      </c>
      <c r="G102" s="491">
        <v>27700</v>
      </c>
      <c r="H102" s="491">
        <v>27700</v>
      </c>
      <c r="I102" s="491">
        <v>27700</v>
      </c>
      <c r="J102" s="609">
        <v>25200</v>
      </c>
    </row>
    <row r="103" spans="1:10" ht="15">
      <c r="A103" s="560" t="s">
        <v>370</v>
      </c>
      <c r="B103" s="491">
        <v>26700</v>
      </c>
      <c r="C103" s="491">
        <v>26700</v>
      </c>
      <c r="D103" s="491">
        <v>26700</v>
      </c>
      <c r="E103" s="491">
        <v>26700</v>
      </c>
      <c r="F103" s="491">
        <v>26700</v>
      </c>
      <c r="G103" s="491">
        <v>26700</v>
      </c>
      <c r="H103" s="491">
        <v>26700</v>
      </c>
      <c r="I103" s="491">
        <v>26700</v>
      </c>
      <c r="J103" s="607" t="s">
        <v>586</v>
      </c>
    </row>
    <row r="104" spans="1:10" s="1" customFormat="1" ht="15">
      <c r="A104" s="560" t="s">
        <v>65</v>
      </c>
      <c r="B104" s="491">
        <v>13900</v>
      </c>
      <c r="C104" s="491">
        <v>13900</v>
      </c>
      <c r="D104" s="491">
        <v>13900</v>
      </c>
      <c r="E104" s="491">
        <v>13900</v>
      </c>
      <c r="F104" s="491">
        <v>13900</v>
      </c>
      <c r="G104" s="491">
        <v>13900</v>
      </c>
      <c r="H104" s="491">
        <v>13900</v>
      </c>
      <c r="I104" s="491">
        <v>13900</v>
      </c>
      <c r="J104" s="608" t="s">
        <v>587</v>
      </c>
    </row>
    <row r="105" spans="1:10" s="1" customFormat="1" ht="15">
      <c r="A105" s="560" t="s">
        <v>371</v>
      </c>
      <c r="B105" s="428" t="s">
        <v>587</v>
      </c>
      <c r="C105" s="428" t="s">
        <v>587</v>
      </c>
      <c r="D105" s="428" t="s">
        <v>587</v>
      </c>
      <c r="E105" s="428" t="s">
        <v>587</v>
      </c>
      <c r="F105" s="491">
        <v>17800</v>
      </c>
      <c r="G105" s="491">
        <v>17800</v>
      </c>
      <c r="H105" s="491">
        <v>17800</v>
      </c>
      <c r="I105" s="491">
        <v>17800</v>
      </c>
      <c r="J105" s="609">
        <v>12600</v>
      </c>
    </row>
    <row r="106" spans="1:10" s="1" customFormat="1" ht="28.5">
      <c r="A106" s="560" t="s">
        <v>335</v>
      </c>
      <c r="B106" s="491">
        <v>19800</v>
      </c>
      <c r="C106" s="491">
        <v>19800</v>
      </c>
      <c r="D106" s="491">
        <v>19800</v>
      </c>
      <c r="E106" s="491">
        <v>19800</v>
      </c>
      <c r="F106" s="428" t="s">
        <v>587</v>
      </c>
      <c r="G106" s="428" t="s">
        <v>587</v>
      </c>
      <c r="H106" s="428" t="s">
        <v>587</v>
      </c>
      <c r="I106" s="428" t="s">
        <v>587</v>
      </c>
      <c r="J106" s="609">
        <v>16200</v>
      </c>
    </row>
    <row r="107" spans="1:10" s="1" customFormat="1" ht="28.5">
      <c r="A107" s="560" t="s">
        <v>336</v>
      </c>
      <c r="B107" s="491">
        <v>5000</v>
      </c>
      <c r="C107" s="491">
        <v>5000</v>
      </c>
      <c r="D107" s="491">
        <v>5000</v>
      </c>
      <c r="E107" s="491">
        <v>5000</v>
      </c>
      <c r="F107" s="491">
        <v>5000</v>
      </c>
      <c r="G107" s="491">
        <v>5000</v>
      </c>
      <c r="H107" s="491">
        <v>5000</v>
      </c>
      <c r="I107" s="491">
        <v>5000</v>
      </c>
      <c r="J107" s="579">
        <v>5000</v>
      </c>
    </row>
    <row r="108" spans="1:10" s="1" customFormat="1" ht="15">
      <c r="A108" s="560" t="s">
        <v>337</v>
      </c>
      <c r="B108" s="491">
        <v>1600</v>
      </c>
      <c r="C108" s="491">
        <v>1600</v>
      </c>
      <c r="D108" s="491">
        <v>1600</v>
      </c>
      <c r="E108" s="491">
        <v>1600</v>
      </c>
      <c r="F108" s="491">
        <v>1600</v>
      </c>
      <c r="G108" s="491">
        <v>1600</v>
      </c>
      <c r="H108" s="491">
        <v>1600</v>
      </c>
      <c r="I108" s="491">
        <v>1600</v>
      </c>
      <c r="J108" s="579">
        <v>1600</v>
      </c>
    </row>
    <row r="109" spans="1:10" ht="12" customHeight="1">
      <c r="A109" s="613"/>
      <c r="B109" s="498"/>
      <c r="C109" s="498"/>
      <c r="D109" s="498"/>
      <c r="E109" s="498"/>
      <c r="F109" s="498"/>
      <c r="G109" s="498"/>
      <c r="H109" s="498"/>
      <c r="I109" s="498"/>
      <c r="J109" s="619"/>
    </row>
    <row r="110" spans="1:10" s="114" customFormat="1" ht="30" customHeight="1">
      <c r="A110" s="615" t="s">
        <v>733</v>
      </c>
      <c r="B110" s="499"/>
      <c r="C110" s="499"/>
      <c r="D110" s="499"/>
      <c r="E110" s="499"/>
      <c r="F110" s="499"/>
      <c r="G110" s="499"/>
      <c r="H110" s="499"/>
      <c r="I110" s="499"/>
      <c r="J110" s="620"/>
    </row>
    <row r="111" spans="1:10" ht="14.25">
      <c r="A111" s="560" t="s">
        <v>338</v>
      </c>
      <c r="B111" s="124" t="s">
        <v>586</v>
      </c>
      <c r="C111" s="124" t="s">
        <v>586</v>
      </c>
      <c r="D111" s="124" t="s">
        <v>586</v>
      </c>
      <c r="E111" s="124" t="s">
        <v>586</v>
      </c>
      <c r="F111" s="124" t="s">
        <v>586</v>
      </c>
      <c r="G111" s="124" t="s">
        <v>586</v>
      </c>
      <c r="H111" s="124" t="s">
        <v>586</v>
      </c>
      <c r="I111" s="124" t="s">
        <v>586</v>
      </c>
      <c r="J111" s="607" t="s">
        <v>586</v>
      </c>
    </row>
    <row r="112" spans="1:10" ht="28.5">
      <c r="A112" s="560" t="s">
        <v>339</v>
      </c>
      <c r="B112" s="491">
        <v>9900</v>
      </c>
      <c r="C112" s="491">
        <v>9900</v>
      </c>
      <c r="D112" s="491">
        <v>9900</v>
      </c>
      <c r="E112" s="491">
        <v>9900</v>
      </c>
      <c r="F112" s="491">
        <v>9900</v>
      </c>
      <c r="G112" s="491">
        <v>9900</v>
      </c>
      <c r="H112" s="491">
        <v>9900</v>
      </c>
      <c r="I112" s="491">
        <v>9900</v>
      </c>
      <c r="J112" s="609">
        <v>9900</v>
      </c>
    </row>
    <row r="113" spans="1:10" ht="14.25">
      <c r="A113" s="560" t="s">
        <v>340</v>
      </c>
      <c r="B113" s="428" t="s">
        <v>341</v>
      </c>
      <c r="C113" s="428" t="s">
        <v>341</v>
      </c>
      <c r="D113" s="428" t="s">
        <v>341</v>
      </c>
      <c r="E113" s="428" t="s">
        <v>341</v>
      </c>
      <c r="F113" s="428" t="s">
        <v>341</v>
      </c>
      <c r="G113" s="428" t="s">
        <v>341</v>
      </c>
      <c r="H113" s="428" t="s">
        <v>341</v>
      </c>
      <c r="I113" s="428" t="s">
        <v>341</v>
      </c>
      <c r="J113" s="608" t="s">
        <v>341</v>
      </c>
    </row>
    <row r="114" spans="1:10" ht="15">
      <c r="A114" s="560" t="s">
        <v>342</v>
      </c>
      <c r="B114" s="491">
        <v>2400</v>
      </c>
      <c r="C114" s="491">
        <v>2400</v>
      </c>
      <c r="D114" s="491">
        <v>2400</v>
      </c>
      <c r="E114" s="491">
        <v>2400</v>
      </c>
      <c r="F114" s="491">
        <v>2400</v>
      </c>
      <c r="G114" s="491">
        <v>2400</v>
      </c>
      <c r="H114" s="491">
        <v>2400</v>
      </c>
      <c r="I114" s="491">
        <v>2400</v>
      </c>
      <c r="J114" s="609">
        <v>2400</v>
      </c>
    </row>
    <row r="115" spans="1:10" ht="15">
      <c r="A115" s="560" t="s">
        <v>343</v>
      </c>
      <c r="B115" s="491">
        <v>21800</v>
      </c>
      <c r="C115" s="491">
        <v>21800</v>
      </c>
      <c r="D115" s="491">
        <v>21800</v>
      </c>
      <c r="E115" s="491">
        <v>21800</v>
      </c>
      <c r="F115" s="428" t="s">
        <v>587</v>
      </c>
      <c r="G115" s="428" t="s">
        <v>587</v>
      </c>
      <c r="H115" s="428" t="s">
        <v>587</v>
      </c>
      <c r="I115" s="428" t="s">
        <v>587</v>
      </c>
      <c r="J115" s="608" t="s">
        <v>587</v>
      </c>
    </row>
    <row r="116" spans="1:10" ht="15">
      <c r="A116" s="560" t="s">
        <v>344</v>
      </c>
      <c r="B116" s="428" t="s">
        <v>587</v>
      </c>
      <c r="C116" s="428" t="s">
        <v>587</v>
      </c>
      <c r="D116" s="428" t="s">
        <v>587</v>
      </c>
      <c r="E116" s="428" t="s">
        <v>587</v>
      </c>
      <c r="F116" s="491">
        <v>25700</v>
      </c>
      <c r="G116" s="491">
        <v>25700</v>
      </c>
      <c r="H116" s="491">
        <v>25700</v>
      </c>
      <c r="I116" s="491">
        <v>25700</v>
      </c>
      <c r="J116" s="609">
        <v>25700</v>
      </c>
    </row>
    <row r="117" spans="1:10" ht="15.75" thickBot="1">
      <c r="A117" s="565" t="s">
        <v>345</v>
      </c>
      <c r="B117" s="621">
        <v>19800</v>
      </c>
      <c r="C117" s="621">
        <v>19800</v>
      </c>
      <c r="D117" s="621">
        <v>19800</v>
      </c>
      <c r="E117" s="621">
        <v>19800</v>
      </c>
      <c r="F117" s="621">
        <v>19800</v>
      </c>
      <c r="G117" s="621">
        <v>19800</v>
      </c>
      <c r="H117" s="621">
        <v>19800</v>
      </c>
      <c r="I117" s="621">
        <v>19800</v>
      </c>
      <c r="J117" s="622">
        <v>19800</v>
      </c>
    </row>
  </sheetData>
  <mergeCells count="2">
    <mergeCell ref="A1:J2"/>
    <mergeCell ref="A4:J4"/>
  </mergeCells>
  <printOptions/>
  <pageMargins left="0.45" right="0.47" top="0.66" bottom="0.82" header="0.5" footer="0.5"/>
  <pageSetup horizontalDpi="600" verticalDpi="600" orientation="portrait" paperSize="9" scale="30" r:id="rId1"/>
</worksheet>
</file>

<file path=xl/worksheets/sheet28.xml><?xml version="1.0" encoding="utf-8"?>
<worksheet xmlns="http://schemas.openxmlformats.org/spreadsheetml/2006/main" xmlns:r="http://schemas.openxmlformats.org/officeDocument/2006/relationships">
  <sheetPr codeName="Sheet26"/>
  <dimension ref="A1:L122"/>
  <sheetViews>
    <sheetView view="pageBreakPreview" zoomScale="60" zoomScaleNormal="85" workbookViewId="0" topLeftCell="A1">
      <selection activeCell="B4" sqref="B1:B16384"/>
    </sheetView>
  </sheetViews>
  <sheetFormatPr defaultColWidth="8.875" defaultRowHeight="12.75"/>
  <cols>
    <col min="1" max="1" width="75.625" style="113" customWidth="1"/>
    <col min="2" max="8" width="20.625" style="113" customWidth="1"/>
    <col min="9" max="16384" width="8.875" style="113" customWidth="1"/>
  </cols>
  <sheetData>
    <row r="1" spans="1:8" ht="17.25" customHeight="1">
      <c r="A1" s="673" t="s">
        <v>548</v>
      </c>
      <c r="B1" s="673"/>
      <c r="C1" s="673"/>
      <c r="D1" s="673"/>
      <c r="E1" s="673"/>
      <c r="F1" s="673"/>
      <c r="G1" s="673"/>
      <c r="H1" s="673"/>
    </row>
    <row r="2" spans="1:8" ht="14.25" customHeight="1">
      <c r="A2" s="673"/>
      <c r="B2" s="673"/>
      <c r="C2" s="673"/>
      <c r="D2" s="673"/>
      <c r="E2" s="673"/>
      <c r="F2" s="673"/>
      <c r="G2" s="673"/>
      <c r="H2" s="673"/>
    </row>
    <row r="3" spans="1:12" s="1" customFormat="1" ht="15">
      <c r="A3" s="642" t="s">
        <v>88</v>
      </c>
      <c r="B3" s="642"/>
      <c r="C3" s="642"/>
      <c r="D3" s="642"/>
      <c r="E3" s="642"/>
      <c r="F3" s="642"/>
      <c r="G3" s="642"/>
      <c r="H3" s="642"/>
      <c r="I3" s="525"/>
      <c r="J3" s="525"/>
      <c r="K3" s="525"/>
      <c r="L3" s="525"/>
    </row>
    <row r="4" spans="1:8" ht="18">
      <c r="A4" s="632"/>
      <c r="B4" s="168"/>
      <c r="C4" s="168"/>
      <c r="D4" s="168"/>
      <c r="E4" s="168"/>
      <c r="F4" s="168"/>
      <c r="G4" s="168"/>
      <c r="H4" s="168"/>
    </row>
    <row r="5" spans="1:8" s="117" customFormat="1" ht="15">
      <c r="A5" s="338" t="s">
        <v>684</v>
      </c>
      <c r="B5" s="168"/>
      <c r="C5" s="168"/>
      <c r="D5" s="168"/>
      <c r="E5" s="168"/>
      <c r="F5" s="168"/>
      <c r="G5" s="168"/>
      <c r="H5" s="168"/>
    </row>
    <row r="6" spans="1:8" ht="15.75" thickBot="1">
      <c r="A6" s="415" t="s">
        <v>685</v>
      </c>
      <c r="B6" s="554"/>
      <c r="C6" s="554"/>
      <c r="D6" s="554"/>
      <c r="E6" s="554"/>
      <c r="F6" s="554"/>
      <c r="G6" s="554"/>
      <c r="H6" s="554"/>
    </row>
    <row r="7" spans="1:8" s="114" customFormat="1" ht="90">
      <c r="A7" s="555" t="s">
        <v>686</v>
      </c>
      <c r="B7" s="556" t="s">
        <v>549</v>
      </c>
      <c r="C7" s="556" t="s">
        <v>550</v>
      </c>
      <c r="D7" s="556" t="s">
        <v>551</v>
      </c>
      <c r="E7" s="556" t="s">
        <v>951</v>
      </c>
      <c r="F7" s="556" t="s">
        <v>1081</v>
      </c>
      <c r="G7" s="556" t="s">
        <v>537</v>
      </c>
      <c r="H7" s="557" t="s">
        <v>538</v>
      </c>
    </row>
    <row r="8" spans="1:8" s="114" customFormat="1" ht="18">
      <c r="A8" s="558"/>
      <c r="B8" s="176"/>
      <c r="C8" s="176"/>
      <c r="D8" s="176"/>
      <c r="E8" s="176"/>
      <c r="F8" s="176"/>
      <c r="G8" s="176"/>
      <c r="H8" s="541"/>
    </row>
    <row r="9" spans="1:8" ht="18">
      <c r="A9" s="559"/>
      <c r="B9" s="366"/>
      <c r="C9" s="366"/>
      <c r="D9" s="366"/>
      <c r="E9" s="366"/>
      <c r="F9" s="366"/>
      <c r="G9" s="366"/>
      <c r="H9" s="599"/>
    </row>
    <row r="10" spans="1:8" ht="18">
      <c r="A10" s="559" t="s">
        <v>952</v>
      </c>
      <c r="B10" s="429">
        <f>((843500)+21000)+10000</f>
        <v>874500</v>
      </c>
      <c r="C10" s="429">
        <f>((891000)+21000)+10000</f>
        <v>922000</v>
      </c>
      <c r="D10" s="429">
        <f>((941500)+21000)+10000</f>
        <v>972500</v>
      </c>
      <c r="E10" s="429">
        <f>((1012500)+21000)+10000</f>
        <v>1043500</v>
      </c>
      <c r="F10" s="429">
        <f>((1034000)+21000)+10000</f>
        <v>1065000</v>
      </c>
      <c r="G10" s="429">
        <f>((1046000+8000)+21000)+10000</f>
        <v>1085000</v>
      </c>
      <c r="H10" s="543">
        <f>((1066400+8000)+21000)+10000</f>
        <v>1105400</v>
      </c>
    </row>
    <row r="11" spans="1:8" ht="12" customHeight="1">
      <c r="A11" s="601"/>
      <c r="B11" s="117"/>
      <c r="C11" s="117"/>
      <c r="D11" s="117"/>
      <c r="E11" s="117"/>
      <c r="F11" s="117"/>
      <c r="G11" s="117"/>
      <c r="H11" s="623"/>
    </row>
    <row r="12" spans="1:8" s="114" customFormat="1" ht="30" customHeight="1">
      <c r="A12" s="558" t="s">
        <v>585</v>
      </c>
      <c r="B12" s="122"/>
      <c r="C12" s="122"/>
      <c r="D12" s="122"/>
      <c r="E12" s="122"/>
      <c r="F12" s="122"/>
      <c r="G12" s="122"/>
      <c r="H12" s="544"/>
    </row>
    <row r="13" spans="1:8" s="170" customFormat="1" ht="14.25">
      <c r="A13" s="560" t="s">
        <v>270</v>
      </c>
      <c r="B13" s="281" t="s">
        <v>1054</v>
      </c>
      <c r="C13" s="281" t="s">
        <v>1054</v>
      </c>
      <c r="D13" s="281" t="s">
        <v>1054</v>
      </c>
      <c r="E13" s="281" t="s">
        <v>1054</v>
      </c>
      <c r="F13" s="281" t="s">
        <v>1054</v>
      </c>
      <c r="G13" s="281" t="s">
        <v>1054</v>
      </c>
      <c r="H13" s="624" t="s">
        <v>1054</v>
      </c>
    </row>
    <row r="14" spans="1:8" ht="14.25">
      <c r="A14" s="560" t="s">
        <v>408</v>
      </c>
      <c r="B14" s="367">
        <v>100</v>
      </c>
      <c r="C14" s="367">
        <v>100</v>
      </c>
      <c r="D14" s="367">
        <v>120</v>
      </c>
      <c r="E14" s="367">
        <v>120</v>
      </c>
      <c r="F14" s="367">
        <v>120</v>
      </c>
      <c r="G14" s="367">
        <v>120</v>
      </c>
      <c r="H14" s="625">
        <v>120</v>
      </c>
    </row>
    <row r="15" spans="1:8" ht="14.25">
      <c r="A15" s="606" t="s">
        <v>20</v>
      </c>
      <c r="B15" s="367">
        <v>3000</v>
      </c>
      <c r="C15" s="367">
        <v>3300</v>
      </c>
      <c r="D15" s="367">
        <v>3300</v>
      </c>
      <c r="E15" s="367">
        <v>3500</v>
      </c>
      <c r="F15" s="367">
        <v>3500</v>
      </c>
      <c r="G15" s="367">
        <v>4005</v>
      </c>
      <c r="H15" s="625">
        <v>4005</v>
      </c>
    </row>
    <row r="16" spans="1:8" ht="14.25">
      <c r="A16" s="560" t="s">
        <v>1061</v>
      </c>
      <c r="B16" s="367">
        <v>990</v>
      </c>
      <c r="C16" s="367">
        <v>1415</v>
      </c>
      <c r="D16" s="367">
        <v>1375</v>
      </c>
      <c r="E16" s="367">
        <v>1500</v>
      </c>
      <c r="F16" s="367">
        <v>1460</v>
      </c>
      <c r="G16" s="367">
        <v>1900</v>
      </c>
      <c r="H16" s="625">
        <v>1870</v>
      </c>
    </row>
    <row r="17" spans="1:8" ht="14.25">
      <c r="A17" s="560" t="s">
        <v>953</v>
      </c>
      <c r="B17" s="367">
        <v>8</v>
      </c>
      <c r="C17" s="367">
        <v>10</v>
      </c>
      <c r="D17" s="367">
        <v>11.5</v>
      </c>
      <c r="E17" s="367">
        <v>15</v>
      </c>
      <c r="F17" s="367">
        <v>15</v>
      </c>
      <c r="G17" s="367">
        <v>15</v>
      </c>
      <c r="H17" s="625">
        <v>17</v>
      </c>
    </row>
    <row r="18" spans="1:8" ht="14.25">
      <c r="A18" s="560" t="s">
        <v>592</v>
      </c>
      <c r="B18" s="367">
        <v>2670</v>
      </c>
      <c r="C18" s="367">
        <v>3120</v>
      </c>
      <c r="D18" s="367">
        <v>3120</v>
      </c>
      <c r="E18" s="367">
        <v>3705</v>
      </c>
      <c r="F18" s="367">
        <v>3705</v>
      </c>
      <c r="G18" s="367">
        <v>4070</v>
      </c>
      <c r="H18" s="625">
        <v>4070</v>
      </c>
    </row>
    <row r="19" spans="1:8" ht="14.25">
      <c r="A19" s="560" t="s">
        <v>593</v>
      </c>
      <c r="B19" s="367">
        <v>1662</v>
      </c>
      <c r="C19" s="367">
        <v>1662</v>
      </c>
      <c r="D19" s="367">
        <v>1932</v>
      </c>
      <c r="E19" s="367">
        <v>2172</v>
      </c>
      <c r="F19" s="367">
        <v>2172</v>
      </c>
      <c r="G19" s="367">
        <v>1932</v>
      </c>
      <c r="H19" s="625">
        <v>2172</v>
      </c>
    </row>
    <row r="20" spans="1:8" ht="14.25">
      <c r="A20" s="560" t="s">
        <v>591</v>
      </c>
      <c r="B20" s="367">
        <v>1870</v>
      </c>
      <c r="C20" s="367">
        <v>1870</v>
      </c>
      <c r="D20" s="367">
        <v>1870</v>
      </c>
      <c r="E20" s="367">
        <v>1870</v>
      </c>
      <c r="F20" s="367">
        <v>1870</v>
      </c>
      <c r="G20" s="367">
        <v>1870</v>
      </c>
      <c r="H20" s="625">
        <v>1870</v>
      </c>
    </row>
    <row r="21" spans="1:8" ht="14.25">
      <c r="A21" s="560" t="s">
        <v>409</v>
      </c>
      <c r="B21" s="124" t="s">
        <v>586</v>
      </c>
      <c r="C21" s="124" t="s">
        <v>586</v>
      </c>
      <c r="D21" s="367" t="s">
        <v>587</v>
      </c>
      <c r="E21" s="367" t="s">
        <v>587</v>
      </c>
      <c r="F21" s="367" t="s">
        <v>587</v>
      </c>
      <c r="G21" s="367" t="s">
        <v>587</v>
      </c>
      <c r="H21" s="625" t="s">
        <v>587</v>
      </c>
    </row>
    <row r="22" spans="1:8" ht="14.25">
      <c r="A22" s="560" t="s">
        <v>954</v>
      </c>
      <c r="B22" s="428" t="s">
        <v>587</v>
      </c>
      <c r="C22" s="428" t="s">
        <v>587</v>
      </c>
      <c r="D22" s="124" t="s">
        <v>586</v>
      </c>
      <c r="E22" s="124" t="s">
        <v>586</v>
      </c>
      <c r="F22" s="124" t="s">
        <v>586</v>
      </c>
      <c r="G22" s="124" t="s">
        <v>586</v>
      </c>
      <c r="H22" s="547" t="s">
        <v>586</v>
      </c>
    </row>
    <row r="23" spans="1:8" ht="14.25">
      <c r="A23" s="560" t="s">
        <v>955</v>
      </c>
      <c r="B23" s="124" t="s">
        <v>586</v>
      </c>
      <c r="C23" s="124" t="s">
        <v>586</v>
      </c>
      <c r="D23" s="124" t="s">
        <v>586</v>
      </c>
      <c r="E23" s="124" t="s">
        <v>586</v>
      </c>
      <c r="F23" s="428" t="s">
        <v>587</v>
      </c>
      <c r="G23" s="428" t="s">
        <v>587</v>
      </c>
      <c r="H23" s="626" t="s">
        <v>587</v>
      </c>
    </row>
    <row r="24" spans="1:8" ht="14.25">
      <c r="A24" s="560" t="s">
        <v>1062</v>
      </c>
      <c r="B24" s="428" t="s">
        <v>587</v>
      </c>
      <c r="C24" s="428" t="s">
        <v>587</v>
      </c>
      <c r="D24" s="428" t="s">
        <v>587</v>
      </c>
      <c r="E24" s="428" t="s">
        <v>587</v>
      </c>
      <c r="F24" s="124" t="s">
        <v>586</v>
      </c>
      <c r="G24" s="124" t="s">
        <v>586</v>
      </c>
      <c r="H24" s="547" t="s">
        <v>586</v>
      </c>
    </row>
    <row r="25" spans="1:8" ht="14.25">
      <c r="A25" s="560" t="s">
        <v>829</v>
      </c>
      <c r="B25" s="124" t="s">
        <v>586</v>
      </c>
      <c r="C25" s="124" t="s">
        <v>586</v>
      </c>
      <c r="D25" s="124" t="s">
        <v>586</v>
      </c>
      <c r="E25" s="124" t="s">
        <v>586</v>
      </c>
      <c r="F25" s="124" t="s">
        <v>586</v>
      </c>
      <c r="G25" s="124" t="s">
        <v>586</v>
      </c>
      <c r="H25" s="547" t="s">
        <v>586</v>
      </c>
    </row>
    <row r="26" spans="1:8" ht="15">
      <c r="A26" s="560" t="s">
        <v>956</v>
      </c>
      <c r="B26" s="491">
        <v>69300</v>
      </c>
      <c r="C26" s="491">
        <v>69300</v>
      </c>
      <c r="D26" s="491">
        <v>69300</v>
      </c>
      <c r="E26" s="491">
        <v>69300</v>
      </c>
      <c r="F26" s="491">
        <v>69300</v>
      </c>
      <c r="G26" s="491">
        <v>69300</v>
      </c>
      <c r="H26" s="579">
        <v>69300</v>
      </c>
    </row>
    <row r="27" spans="1:8" ht="28.5">
      <c r="A27" s="560" t="s">
        <v>115</v>
      </c>
      <c r="B27" s="491">
        <v>5000</v>
      </c>
      <c r="C27" s="491">
        <v>5000</v>
      </c>
      <c r="D27" s="491">
        <v>5000</v>
      </c>
      <c r="E27" s="491">
        <v>5000</v>
      </c>
      <c r="F27" s="491">
        <v>5000</v>
      </c>
      <c r="G27" s="522" t="s">
        <v>586</v>
      </c>
      <c r="H27" s="627" t="s">
        <v>586</v>
      </c>
    </row>
    <row r="28" spans="1:8" ht="28.5">
      <c r="A28" s="560" t="s">
        <v>597</v>
      </c>
      <c r="B28" s="491">
        <v>5000</v>
      </c>
      <c r="C28" s="491">
        <v>5000</v>
      </c>
      <c r="D28" s="491">
        <v>5000</v>
      </c>
      <c r="E28" s="124" t="s">
        <v>586</v>
      </c>
      <c r="F28" s="124" t="s">
        <v>586</v>
      </c>
      <c r="G28" s="124" t="s">
        <v>586</v>
      </c>
      <c r="H28" s="547" t="s">
        <v>586</v>
      </c>
    </row>
    <row r="29" spans="1:8" ht="15">
      <c r="A29" s="560" t="s">
        <v>1022</v>
      </c>
      <c r="B29" s="491">
        <v>2500</v>
      </c>
      <c r="C29" s="491">
        <v>2500</v>
      </c>
      <c r="D29" s="491">
        <v>2500</v>
      </c>
      <c r="E29" s="428" t="s">
        <v>587</v>
      </c>
      <c r="F29" s="428" t="s">
        <v>587</v>
      </c>
      <c r="G29" s="428" t="s">
        <v>587</v>
      </c>
      <c r="H29" s="626" t="s">
        <v>587</v>
      </c>
    </row>
    <row r="30" spans="1:8" ht="15">
      <c r="A30" s="560" t="s">
        <v>1023</v>
      </c>
      <c r="B30" s="491" t="s">
        <v>587</v>
      </c>
      <c r="C30" s="491" t="s">
        <v>587</v>
      </c>
      <c r="D30" s="491" t="s">
        <v>587</v>
      </c>
      <c r="E30" s="491">
        <v>2500</v>
      </c>
      <c r="F30" s="491">
        <v>2500</v>
      </c>
      <c r="G30" s="491">
        <v>2500</v>
      </c>
      <c r="H30" s="579">
        <v>2500</v>
      </c>
    </row>
    <row r="31" spans="1:8" ht="28.5">
      <c r="A31" s="560" t="s">
        <v>1034</v>
      </c>
      <c r="B31" s="491">
        <v>5000</v>
      </c>
      <c r="C31" s="491">
        <v>5000</v>
      </c>
      <c r="D31" s="491">
        <v>5000</v>
      </c>
      <c r="E31" s="491">
        <v>5000</v>
      </c>
      <c r="F31" s="491">
        <v>5000</v>
      </c>
      <c r="G31" s="522" t="s">
        <v>586</v>
      </c>
      <c r="H31" s="627" t="s">
        <v>586</v>
      </c>
    </row>
    <row r="32" spans="1:8" ht="42.75">
      <c r="A32" s="560" t="s">
        <v>264</v>
      </c>
      <c r="B32" s="491">
        <v>5000</v>
      </c>
      <c r="C32" s="491">
        <v>5000</v>
      </c>
      <c r="D32" s="491">
        <v>5000</v>
      </c>
      <c r="E32" s="491">
        <v>5000</v>
      </c>
      <c r="F32" s="491">
        <v>5000</v>
      </c>
      <c r="G32" s="491">
        <v>5000</v>
      </c>
      <c r="H32" s="579">
        <v>5000</v>
      </c>
    </row>
    <row r="33" spans="1:8" ht="15">
      <c r="A33" s="560" t="s">
        <v>206</v>
      </c>
      <c r="B33" s="491">
        <v>8900</v>
      </c>
      <c r="C33" s="491">
        <v>8900</v>
      </c>
      <c r="D33" s="491">
        <v>8900</v>
      </c>
      <c r="E33" s="491">
        <v>8900</v>
      </c>
      <c r="F33" s="491">
        <v>8900</v>
      </c>
      <c r="G33" s="523" t="s">
        <v>587</v>
      </c>
      <c r="H33" s="628" t="s">
        <v>587</v>
      </c>
    </row>
    <row r="34" spans="1:8" ht="28.5">
      <c r="A34" s="560" t="s">
        <v>1035</v>
      </c>
      <c r="B34" s="491">
        <v>11500</v>
      </c>
      <c r="C34" s="491">
        <v>11500</v>
      </c>
      <c r="D34" s="491">
        <v>11500</v>
      </c>
      <c r="E34" s="491">
        <v>11500</v>
      </c>
      <c r="F34" s="491">
        <v>11500</v>
      </c>
      <c r="G34" s="491">
        <v>11500</v>
      </c>
      <c r="H34" s="579">
        <v>11500</v>
      </c>
    </row>
    <row r="35" spans="1:8" ht="28.5">
      <c r="A35" s="560" t="s">
        <v>1033</v>
      </c>
      <c r="B35" s="491">
        <v>11500</v>
      </c>
      <c r="C35" s="491">
        <v>11500</v>
      </c>
      <c r="D35" s="491">
        <v>11500</v>
      </c>
      <c r="E35" s="491">
        <v>11500</v>
      </c>
      <c r="F35" s="491">
        <v>11500</v>
      </c>
      <c r="G35" s="491">
        <v>11500</v>
      </c>
      <c r="H35" s="579">
        <v>11500</v>
      </c>
    </row>
    <row r="36" spans="1:8" ht="14.25">
      <c r="A36" s="560" t="s">
        <v>464</v>
      </c>
      <c r="B36" s="124" t="s">
        <v>586</v>
      </c>
      <c r="C36" s="124" t="s">
        <v>586</v>
      </c>
      <c r="D36" s="124" t="s">
        <v>586</v>
      </c>
      <c r="E36" s="124" t="s">
        <v>586</v>
      </c>
      <c r="F36" s="124" t="s">
        <v>586</v>
      </c>
      <c r="G36" s="124" t="s">
        <v>586</v>
      </c>
      <c r="H36" s="547" t="s">
        <v>586</v>
      </c>
    </row>
    <row r="37" spans="1:8" ht="15">
      <c r="A37" s="560" t="s">
        <v>209</v>
      </c>
      <c r="B37" s="491">
        <v>5000</v>
      </c>
      <c r="C37" s="491">
        <v>5000</v>
      </c>
      <c r="D37" s="491">
        <v>5000</v>
      </c>
      <c r="E37" s="491">
        <v>5000</v>
      </c>
      <c r="F37" s="491">
        <v>5000</v>
      </c>
      <c r="G37" s="491">
        <v>5000</v>
      </c>
      <c r="H37" s="579">
        <v>5000</v>
      </c>
    </row>
    <row r="38" spans="1:8" ht="15">
      <c r="A38" s="560" t="s">
        <v>210</v>
      </c>
      <c r="B38" s="491">
        <v>1600</v>
      </c>
      <c r="C38" s="491">
        <v>1600</v>
      </c>
      <c r="D38" s="491">
        <v>1600</v>
      </c>
      <c r="E38" s="491">
        <v>1600</v>
      </c>
      <c r="F38" s="491">
        <v>1600</v>
      </c>
      <c r="G38" s="491">
        <v>1600</v>
      </c>
      <c r="H38" s="579">
        <v>1600</v>
      </c>
    </row>
    <row r="39" spans="1:8" ht="15">
      <c r="A39" s="560" t="s">
        <v>211</v>
      </c>
      <c r="B39" s="491">
        <v>2000</v>
      </c>
      <c r="C39" s="491">
        <v>2000</v>
      </c>
      <c r="D39" s="491">
        <v>2000</v>
      </c>
      <c r="E39" s="491">
        <v>2000</v>
      </c>
      <c r="F39" s="491">
        <v>2000</v>
      </c>
      <c r="G39" s="491">
        <v>2000</v>
      </c>
      <c r="H39" s="579">
        <v>2000</v>
      </c>
    </row>
    <row r="40" spans="1:8" ht="15">
      <c r="A40" s="560" t="s">
        <v>489</v>
      </c>
      <c r="B40" s="491">
        <v>3600</v>
      </c>
      <c r="C40" s="491">
        <v>3600</v>
      </c>
      <c r="D40" s="491">
        <v>3600</v>
      </c>
      <c r="E40" s="491">
        <v>3600</v>
      </c>
      <c r="F40" s="491">
        <v>3600</v>
      </c>
      <c r="G40" s="491">
        <v>3600</v>
      </c>
      <c r="H40" s="579">
        <v>3600</v>
      </c>
    </row>
    <row r="41" spans="1:8" ht="15">
      <c r="A41" s="560" t="s">
        <v>212</v>
      </c>
      <c r="B41" s="491">
        <v>5000</v>
      </c>
      <c r="C41" s="491">
        <v>5000</v>
      </c>
      <c r="D41" s="491">
        <v>5000</v>
      </c>
      <c r="E41" s="491">
        <v>5000</v>
      </c>
      <c r="F41" s="491">
        <v>5000</v>
      </c>
      <c r="G41" s="491">
        <v>5000</v>
      </c>
      <c r="H41" s="579">
        <v>5000</v>
      </c>
    </row>
    <row r="42" spans="1:8" ht="12" customHeight="1">
      <c r="A42" s="561"/>
      <c r="B42" s="496"/>
      <c r="C42" s="496"/>
      <c r="D42" s="496"/>
      <c r="E42" s="496"/>
      <c r="F42" s="496"/>
      <c r="G42" s="496"/>
      <c r="H42" s="629"/>
    </row>
    <row r="43" spans="1:8" s="114" customFormat="1" ht="30" customHeight="1">
      <c r="A43" s="558" t="s">
        <v>465</v>
      </c>
      <c r="B43" s="126"/>
      <c r="C43" s="126"/>
      <c r="D43" s="126"/>
      <c r="E43" s="126"/>
      <c r="F43" s="126"/>
      <c r="G43" s="126"/>
      <c r="H43" s="551"/>
    </row>
    <row r="44" spans="1:8" ht="14.25">
      <c r="A44" s="560" t="s">
        <v>466</v>
      </c>
      <c r="B44" s="124" t="s">
        <v>586</v>
      </c>
      <c r="C44" s="124" t="s">
        <v>586</v>
      </c>
      <c r="D44" s="124" t="s">
        <v>586</v>
      </c>
      <c r="E44" s="124" t="s">
        <v>586</v>
      </c>
      <c r="F44" s="124" t="s">
        <v>586</v>
      </c>
      <c r="G44" s="124" t="s">
        <v>586</v>
      </c>
      <c r="H44" s="547" t="s">
        <v>586</v>
      </c>
    </row>
    <row r="45" spans="1:8" ht="14.25">
      <c r="A45" s="560" t="s">
        <v>213</v>
      </c>
      <c r="B45" s="124" t="s">
        <v>586</v>
      </c>
      <c r="C45" s="124" t="s">
        <v>586</v>
      </c>
      <c r="D45" s="124" t="s">
        <v>586</v>
      </c>
      <c r="E45" s="124" t="s">
        <v>586</v>
      </c>
      <c r="F45" s="124" t="s">
        <v>586</v>
      </c>
      <c r="G45" s="124" t="s">
        <v>586</v>
      </c>
      <c r="H45" s="547" t="s">
        <v>586</v>
      </c>
    </row>
    <row r="46" spans="1:8" ht="28.5">
      <c r="A46" s="560" t="s">
        <v>292</v>
      </c>
      <c r="B46" s="491">
        <v>26700</v>
      </c>
      <c r="C46" s="491">
        <v>26700</v>
      </c>
      <c r="D46" s="491">
        <v>26700</v>
      </c>
      <c r="E46" s="491">
        <v>26700</v>
      </c>
      <c r="F46" s="491">
        <v>26700</v>
      </c>
      <c r="G46" s="491">
        <v>26700</v>
      </c>
      <c r="H46" s="579">
        <v>26700</v>
      </c>
    </row>
    <row r="47" spans="1:8" ht="15">
      <c r="A47" s="560" t="s">
        <v>293</v>
      </c>
      <c r="B47" s="491">
        <v>6900</v>
      </c>
      <c r="C47" s="491">
        <v>6900</v>
      </c>
      <c r="D47" s="491">
        <v>6900</v>
      </c>
      <c r="E47" s="491">
        <v>6900</v>
      </c>
      <c r="F47" s="491">
        <v>6900</v>
      </c>
      <c r="G47" s="491">
        <v>6900</v>
      </c>
      <c r="H47" s="579">
        <v>6900</v>
      </c>
    </row>
    <row r="48" spans="1:8" ht="14.25">
      <c r="A48" s="560" t="s">
        <v>116</v>
      </c>
      <c r="B48" s="124" t="s">
        <v>586</v>
      </c>
      <c r="C48" s="124" t="s">
        <v>586</v>
      </c>
      <c r="D48" s="124" t="s">
        <v>586</v>
      </c>
      <c r="E48" s="124" t="s">
        <v>586</v>
      </c>
      <c r="F48" s="124" t="s">
        <v>586</v>
      </c>
      <c r="G48" s="124" t="s">
        <v>586</v>
      </c>
      <c r="H48" s="547" t="s">
        <v>586</v>
      </c>
    </row>
    <row r="49" spans="1:8" ht="14.25">
      <c r="A49" s="560" t="s">
        <v>480</v>
      </c>
      <c r="B49" s="124" t="s">
        <v>586</v>
      </c>
      <c r="C49" s="124" t="s">
        <v>586</v>
      </c>
      <c r="D49" s="124" t="s">
        <v>586</v>
      </c>
      <c r="E49" s="124" t="s">
        <v>586</v>
      </c>
      <c r="F49" s="124" t="s">
        <v>586</v>
      </c>
      <c r="G49" s="124" t="s">
        <v>586</v>
      </c>
      <c r="H49" s="547" t="s">
        <v>586</v>
      </c>
    </row>
    <row r="50" spans="1:8" ht="15">
      <c r="A50" s="560" t="s">
        <v>117</v>
      </c>
      <c r="B50" s="491">
        <v>11500</v>
      </c>
      <c r="C50" s="491">
        <v>11500</v>
      </c>
      <c r="D50" s="491">
        <v>11500</v>
      </c>
      <c r="E50" s="491">
        <v>11500</v>
      </c>
      <c r="F50" s="491">
        <v>11500</v>
      </c>
      <c r="G50" s="491">
        <v>11500</v>
      </c>
      <c r="H50" s="579">
        <v>11500</v>
      </c>
    </row>
    <row r="51" spans="1:8" ht="42.75">
      <c r="A51" s="560" t="s">
        <v>594</v>
      </c>
      <c r="B51" s="491">
        <v>31300</v>
      </c>
      <c r="C51" s="491">
        <v>31300</v>
      </c>
      <c r="D51" s="491">
        <v>31300</v>
      </c>
      <c r="E51" s="491">
        <v>31300</v>
      </c>
      <c r="F51" s="491">
        <v>31300</v>
      </c>
      <c r="G51" s="491">
        <v>31300</v>
      </c>
      <c r="H51" s="579">
        <v>31300</v>
      </c>
    </row>
    <row r="52" spans="1:8" ht="28.5">
      <c r="A52" s="560" t="s">
        <v>852</v>
      </c>
      <c r="B52" s="124" t="s">
        <v>586</v>
      </c>
      <c r="C52" s="124" t="s">
        <v>586</v>
      </c>
      <c r="D52" s="124" t="s">
        <v>586</v>
      </c>
      <c r="E52" s="124" t="s">
        <v>586</v>
      </c>
      <c r="F52" s="124" t="s">
        <v>586</v>
      </c>
      <c r="G52" s="124" t="s">
        <v>586</v>
      </c>
      <c r="H52" s="547" t="s">
        <v>586</v>
      </c>
    </row>
    <row r="53" spans="1:8" ht="14.25">
      <c r="A53" s="562" t="s">
        <v>132</v>
      </c>
      <c r="B53" s="124" t="s">
        <v>586</v>
      </c>
      <c r="C53" s="124" t="s">
        <v>586</v>
      </c>
      <c r="D53" s="124" t="s">
        <v>586</v>
      </c>
      <c r="E53" s="124" t="s">
        <v>586</v>
      </c>
      <c r="F53" s="124" t="s">
        <v>586</v>
      </c>
      <c r="G53" s="124" t="s">
        <v>586</v>
      </c>
      <c r="H53" s="547" t="s">
        <v>586</v>
      </c>
    </row>
    <row r="54" spans="1:8" ht="14.25">
      <c r="A54" s="560" t="s">
        <v>290</v>
      </c>
      <c r="B54" s="124" t="s">
        <v>586</v>
      </c>
      <c r="C54" s="124" t="s">
        <v>586</v>
      </c>
      <c r="D54" s="124" t="s">
        <v>586</v>
      </c>
      <c r="E54" s="124" t="s">
        <v>586</v>
      </c>
      <c r="F54" s="124" t="s">
        <v>586</v>
      </c>
      <c r="G54" s="124" t="s">
        <v>586</v>
      </c>
      <c r="H54" s="547" t="s">
        <v>586</v>
      </c>
    </row>
    <row r="55" spans="1:8" s="1" customFormat="1" ht="15">
      <c r="A55" s="560" t="s">
        <v>133</v>
      </c>
      <c r="B55" s="491">
        <v>15800</v>
      </c>
      <c r="C55" s="491">
        <v>15800</v>
      </c>
      <c r="D55" s="491">
        <v>15800</v>
      </c>
      <c r="E55" s="491">
        <v>15800</v>
      </c>
      <c r="F55" s="491">
        <v>15800</v>
      </c>
      <c r="G55" s="491">
        <v>15800</v>
      </c>
      <c r="H55" s="579">
        <v>15800</v>
      </c>
    </row>
    <row r="56" spans="1:8" ht="14.25">
      <c r="A56" s="560" t="s">
        <v>143</v>
      </c>
      <c r="B56" s="124" t="s">
        <v>586</v>
      </c>
      <c r="C56" s="124" t="s">
        <v>586</v>
      </c>
      <c r="D56" s="124" t="s">
        <v>586</v>
      </c>
      <c r="E56" s="124" t="s">
        <v>586</v>
      </c>
      <c r="F56" s="124" t="s">
        <v>586</v>
      </c>
      <c r="G56" s="124" t="s">
        <v>586</v>
      </c>
      <c r="H56" s="547" t="s">
        <v>586</v>
      </c>
    </row>
    <row r="57" spans="1:8" ht="28.5">
      <c r="A57" s="562" t="s">
        <v>134</v>
      </c>
      <c r="B57" s="124" t="s">
        <v>586</v>
      </c>
      <c r="C57" s="124" t="s">
        <v>586</v>
      </c>
      <c r="D57" s="124" t="s">
        <v>586</v>
      </c>
      <c r="E57" s="124" t="s">
        <v>586</v>
      </c>
      <c r="F57" s="124" t="s">
        <v>586</v>
      </c>
      <c r="G57" s="124" t="s">
        <v>586</v>
      </c>
      <c r="H57" s="547" t="s">
        <v>586</v>
      </c>
    </row>
    <row r="58" spans="1:8" ht="14.25">
      <c r="A58" s="562" t="s">
        <v>135</v>
      </c>
      <c r="B58" s="124" t="s">
        <v>586</v>
      </c>
      <c r="C58" s="124" t="s">
        <v>586</v>
      </c>
      <c r="D58" s="124" t="s">
        <v>586</v>
      </c>
      <c r="E58" s="124" t="s">
        <v>586</v>
      </c>
      <c r="F58" s="124" t="s">
        <v>586</v>
      </c>
      <c r="G58" s="124" t="s">
        <v>586</v>
      </c>
      <c r="H58" s="547" t="s">
        <v>586</v>
      </c>
    </row>
    <row r="59" spans="1:8" ht="12" customHeight="1">
      <c r="A59" s="561"/>
      <c r="B59" s="496"/>
      <c r="C59" s="496"/>
      <c r="D59" s="496"/>
      <c r="E59" s="496"/>
      <c r="F59" s="496"/>
      <c r="G59" s="496"/>
      <c r="H59" s="629"/>
    </row>
    <row r="60" spans="1:8" s="114" customFormat="1" ht="30" customHeight="1">
      <c r="A60" s="558" t="s">
        <v>424</v>
      </c>
      <c r="B60" s="126"/>
      <c r="C60" s="126"/>
      <c r="D60" s="126"/>
      <c r="E60" s="126"/>
      <c r="F60" s="126"/>
      <c r="G60" s="126"/>
      <c r="H60" s="551"/>
    </row>
    <row r="61" spans="1:8" ht="14.25">
      <c r="A61" s="560" t="s">
        <v>136</v>
      </c>
      <c r="B61" s="124" t="s">
        <v>586</v>
      </c>
      <c r="C61" s="124" t="s">
        <v>586</v>
      </c>
      <c r="D61" s="124" t="s">
        <v>586</v>
      </c>
      <c r="E61" s="124" t="s">
        <v>586</v>
      </c>
      <c r="F61" s="124" t="s">
        <v>586</v>
      </c>
      <c r="G61" s="124" t="s">
        <v>586</v>
      </c>
      <c r="H61" s="547" t="s">
        <v>586</v>
      </c>
    </row>
    <row r="62" spans="1:8" ht="15">
      <c r="A62" s="560" t="s">
        <v>425</v>
      </c>
      <c r="B62" s="491">
        <v>6900</v>
      </c>
      <c r="C62" s="491">
        <v>6900</v>
      </c>
      <c r="D62" s="491">
        <v>6900</v>
      </c>
      <c r="E62" s="491">
        <v>6900</v>
      </c>
      <c r="F62" s="491">
        <v>6900</v>
      </c>
      <c r="G62" s="491">
        <v>6900</v>
      </c>
      <c r="H62" s="579">
        <v>6900</v>
      </c>
    </row>
    <row r="63" spans="1:8" ht="15">
      <c r="A63" s="560" t="s">
        <v>437</v>
      </c>
      <c r="B63" s="491">
        <v>6900</v>
      </c>
      <c r="C63" s="491">
        <v>6900</v>
      </c>
      <c r="D63" s="491">
        <v>6900</v>
      </c>
      <c r="E63" s="491">
        <v>6900</v>
      </c>
      <c r="F63" s="491">
        <v>6900</v>
      </c>
      <c r="G63" s="491">
        <v>6900</v>
      </c>
      <c r="H63" s="579">
        <v>6900</v>
      </c>
    </row>
    <row r="64" spans="1:8" s="497" customFormat="1" ht="28.5">
      <c r="A64" s="560" t="s">
        <v>137</v>
      </c>
      <c r="B64" s="491">
        <v>8900</v>
      </c>
      <c r="C64" s="491">
        <v>8900</v>
      </c>
      <c r="D64" s="491">
        <v>8900</v>
      </c>
      <c r="E64" s="491">
        <v>8900</v>
      </c>
      <c r="F64" s="491">
        <v>8900</v>
      </c>
      <c r="G64" s="491">
        <v>8900</v>
      </c>
      <c r="H64" s="579">
        <v>8900</v>
      </c>
    </row>
    <row r="65" spans="1:8" ht="15">
      <c r="A65" s="560" t="s">
        <v>428</v>
      </c>
      <c r="B65" s="491">
        <v>5000</v>
      </c>
      <c r="C65" s="491">
        <v>5000</v>
      </c>
      <c r="D65" s="491">
        <v>5000</v>
      </c>
      <c r="E65" s="491">
        <v>5000</v>
      </c>
      <c r="F65" s="491">
        <v>5000</v>
      </c>
      <c r="G65" s="491">
        <v>5000</v>
      </c>
      <c r="H65" s="579">
        <v>5000</v>
      </c>
    </row>
    <row r="66" spans="1:8" ht="42.75">
      <c r="A66" s="560" t="s">
        <v>138</v>
      </c>
      <c r="B66" s="491">
        <v>11900</v>
      </c>
      <c r="C66" s="491">
        <v>11900</v>
      </c>
      <c r="D66" s="491">
        <v>11900</v>
      </c>
      <c r="E66" s="491">
        <v>11900</v>
      </c>
      <c r="F66" s="491">
        <v>11900</v>
      </c>
      <c r="G66" s="491">
        <v>11900</v>
      </c>
      <c r="H66" s="579">
        <v>11900</v>
      </c>
    </row>
    <row r="67" spans="1:8" ht="15">
      <c r="A67" s="560" t="s">
        <v>139</v>
      </c>
      <c r="B67" s="491">
        <v>1200</v>
      </c>
      <c r="C67" s="491">
        <v>1200</v>
      </c>
      <c r="D67" s="491">
        <v>1200</v>
      </c>
      <c r="E67" s="491">
        <v>1200</v>
      </c>
      <c r="F67" s="491">
        <v>1200</v>
      </c>
      <c r="G67" s="491">
        <v>1200</v>
      </c>
      <c r="H67" s="579">
        <v>1200</v>
      </c>
    </row>
    <row r="68" spans="1:8" ht="12" customHeight="1">
      <c r="A68" s="561"/>
      <c r="B68" s="496"/>
      <c r="C68" s="496"/>
      <c r="D68" s="496"/>
      <c r="E68" s="496"/>
      <c r="F68" s="496"/>
      <c r="G68" s="496"/>
      <c r="H68" s="629"/>
    </row>
    <row r="69" spans="1:8" s="114" customFormat="1" ht="30" customHeight="1">
      <c r="A69" s="558" t="s">
        <v>429</v>
      </c>
      <c r="B69" s="126"/>
      <c r="C69" s="126"/>
      <c r="D69" s="126"/>
      <c r="E69" s="126"/>
      <c r="F69" s="126"/>
      <c r="G69" s="126"/>
      <c r="H69" s="551"/>
    </row>
    <row r="70" spans="1:8" ht="14.25">
      <c r="A70" s="560" t="s">
        <v>140</v>
      </c>
      <c r="B70" s="124" t="s">
        <v>586</v>
      </c>
      <c r="C70" s="124" t="s">
        <v>586</v>
      </c>
      <c r="D70" s="124" t="s">
        <v>586</v>
      </c>
      <c r="E70" s="124" t="s">
        <v>586</v>
      </c>
      <c r="F70" s="124" t="s">
        <v>586</v>
      </c>
      <c r="G70" s="124" t="s">
        <v>586</v>
      </c>
      <c r="H70" s="547" t="s">
        <v>586</v>
      </c>
    </row>
    <row r="71" spans="1:8" ht="15">
      <c r="A71" s="560" t="s">
        <v>784</v>
      </c>
      <c r="B71" s="491">
        <v>500</v>
      </c>
      <c r="C71" s="491">
        <v>500</v>
      </c>
      <c r="D71" s="491">
        <v>500</v>
      </c>
      <c r="E71" s="491">
        <v>500</v>
      </c>
      <c r="F71" s="491">
        <v>500</v>
      </c>
      <c r="G71" s="491">
        <v>500</v>
      </c>
      <c r="H71" s="579">
        <v>500</v>
      </c>
    </row>
    <row r="72" spans="1:8" ht="15">
      <c r="A72" s="560" t="s">
        <v>141</v>
      </c>
      <c r="B72" s="524">
        <v>2400</v>
      </c>
      <c r="C72" s="491">
        <v>2400</v>
      </c>
      <c r="D72" s="491">
        <v>2400</v>
      </c>
      <c r="E72" s="491">
        <v>2400</v>
      </c>
      <c r="F72" s="491">
        <v>2400</v>
      </c>
      <c r="G72" s="491">
        <v>2400</v>
      </c>
      <c r="H72" s="579">
        <v>2400</v>
      </c>
    </row>
    <row r="73" spans="1:8" ht="15">
      <c r="A73" s="560" t="s">
        <v>595</v>
      </c>
      <c r="B73" s="491">
        <v>2000</v>
      </c>
      <c r="C73" s="491">
        <v>2000</v>
      </c>
      <c r="D73" s="491">
        <v>2000</v>
      </c>
      <c r="E73" s="491">
        <v>2000</v>
      </c>
      <c r="F73" s="524">
        <v>2000</v>
      </c>
      <c r="G73" s="124" t="s">
        <v>586</v>
      </c>
      <c r="H73" s="547" t="s">
        <v>586</v>
      </c>
    </row>
    <row r="74" spans="1:8" ht="15">
      <c r="A74" s="560" t="s">
        <v>1006</v>
      </c>
      <c r="B74" s="491">
        <v>2000</v>
      </c>
      <c r="C74" s="491">
        <v>2000</v>
      </c>
      <c r="D74" s="491">
        <v>2000</v>
      </c>
      <c r="E74" s="491">
        <v>2000</v>
      </c>
      <c r="F74" s="491">
        <v>2000</v>
      </c>
      <c r="G74" s="491">
        <v>2000</v>
      </c>
      <c r="H74" s="579">
        <v>2000</v>
      </c>
    </row>
    <row r="75" spans="1:8" ht="28.5">
      <c r="A75" s="563" t="s">
        <v>596</v>
      </c>
      <c r="B75" s="124" t="s">
        <v>586</v>
      </c>
      <c r="C75" s="124" t="s">
        <v>586</v>
      </c>
      <c r="D75" s="124" t="s">
        <v>586</v>
      </c>
      <c r="E75" s="124" t="s">
        <v>586</v>
      </c>
      <c r="F75" s="124" t="s">
        <v>586</v>
      </c>
      <c r="G75" s="124" t="s">
        <v>586</v>
      </c>
      <c r="H75" s="547" t="s">
        <v>586</v>
      </c>
    </row>
    <row r="76" spans="1:8" ht="15">
      <c r="A76" s="560" t="s">
        <v>111</v>
      </c>
      <c r="B76" s="491">
        <v>3000</v>
      </c>
      <c r="C76" s="491">
        <v>3000</v>
      </c>
      <c r="D76" s="491">
        <v>3000</v>
      </c>
      <c r="E76" s="491">
        <v>3000</v>
      </c>
      <c r="F76" s="491">
        <v>3000</v>
      </c>
      <c r="G76" s="491">
        <v>3000</v>
      </c>
      <c r="H76" s="579">
        <v>3000</v>
      </c>
    </row>
    <row r="77" spans="1:8" ht="42.75">
      <c r="A77" s="560" t="s">
        <v>112</v>
      </c>
      <c r="B77" s="491">
        <v>17800</v>
      </c>
      <c r="C77" s="491">
        <v>17800</v>
      </c>
      <c r="D77" s="491">
        <v>17800</v>
      </c>
      <c r="E77" s="491">
        <v>17800</v>
      </c>
      <c r="F77" s="491">
        <v>17800</v>
      </c>
      <c r="G77" s="491">
        <v>17800</v>
      </c>
      <c r="H77" s="579">
        <v>17800</v>
      </c>
    </row>
    <row r="78" spans="1:8" ht="15">
      <c r="A78" s="560" t="s">
        <v>572</v>
      </c>
      <c r="B78" s="491">
        <v>6700</v>
      </c>
      <c r="C78" s="491">
        <v>6700</v>
      </c>
      <c r="D78" s="491">
        <v>6700</v>
      </c>
      <c r="E78" s="491">
        <v>6700</v>
      </c>
      <c r="F78" s="491">
        <v>6700</v>
      </c>
      <c r="G78" s="491">
        <v>6700</v>
      </c>
      <c r="H78" s="579">
        <v>6700</v>
      </c>
    </row>
    <row r="79" spans="1:8" ht="28.5">
      <c r="A79" s="560" t="s">
        <v>573</v>
      </c>
      <c r="B79" s="491">
        <v>12900</v>
      </c>
      <c r="C79" s="491">
        <v>12900</v>
      </c>
      <c r="D79" s="491">
        <v>12900</v>
      </c>
      <c r="E79" s="491">
        <v>12900</v>
      </c>
      <c r="F79" s="491">
        <v>12900</v>
      </c>
      <c r="G79" s="491">
        <v>12900</v>
      </c>
      <c r="H79" s="579">
        <v>12900</v>
      </c>
    </row>
    <row r="80" spans="1:8" ht="42.75">
      <c r="A80" s="560" t="s">
        <v>907</v>
      </c>
      <c r="B80" s="491">
        <v>9900</v>
      </c>
      <c r="C80" s="491">
        <v>9900</v>
      </c>
      <c r="D80" s="491">
        <v>9900</v>
      </c>
      <c r="E80" s="491">
        <v>9900</v>
      </c>
      <c r="F80" s="491">
        <v>9900</v>
      </c>
      <c r="G80" s="491">
        <v>9900</v>
      </c>
      <c r="H80" s="579">
        <v>9900</v>
      </c>
    </row>
    <row r="81" spans="1:8" ht="28.5">
      <c r="A81" s="560" t="s">
        <v>332</v>
      </c>
      <c r="B81" s="491">
        <v>8900</v>
      </c>
      <c r="C81" s="491">
        <v>8900</v>
      </c>
      <c r="D81" s="491">
        <v>8900</v>
      </c>
      <c r="E81" s="491">
        <v>8900</v>
      </c>
      <c r="F81" s="491">
        <v>8900</v>
      </c>
      <c r="G81" s="491">
        <v>8900</v>
      </c>
      <c r="H81" s="579">
        <v>8900</v>
      </c>
    </row>
    <row r="82" spans="1:8" ht="42.75">
      <c r="A82" s="560" t="s">
        <v>333</v>
      </c>
      <c r="B82" s="491">
        <v>13900</v>
      </c>
      <c r="C82" s="491">
        <v>13900</v>
      </c>
      <c r="D82" s="491">
        <v>13900</v>
      </c>
      <c r="E82" s="491">
        <v>13900</v>
      </c>
      <c r="F82" s="491">
        <v>13900</v>
      </c>
      <c r="G82" s="491">
        <v>13900</v>
      </c>
      <c r="H82" s="579">
        <v>13900</v>
      </c>
    </row>
    <row r="83" spans="1:8" ht="28.5">
      <c r="A83" s="612" t="s">
        <v>334</v>
      </c>
      <c r="B83" s="491">
        <v>27700</v>
      </c>
      <c r="C83" s="491">
        <v>27700</v>
      </c>
      <c r="D83" s="491">
        <v>27700</v>
      </c>
      <c r="E83" s="491">
        <v>27700</v>
      </c>
      <c r="F83" s="491">
        <v>27700</v>
      </c>
      <c r="G83" s="491">
        <v>27700</v>
      </c>
      <c r="H83" s="579">
        <v>27700</v>
      </c>
    </row>
    <row r="84" spans="1:8" ht="12" customHeight="1">
      <c r="A84" s="613"/>
      <c r="B84" s="498"/>
      <c r="C84" s="498"/>
      <c r="D84" s="498"/>
      <c r="E84" s="498"/>
      <c r="F84" s="498"/>
      <c r="G84" s="498"/>
      <c r="H84" s="619"/>
    </row>
    <row r="85" spans="1:8" ht="32.25" customHeight="1">
      <c r="A85" s="615" t="s">
        <v>416</v>
      </c>
      <c r="B85" s="499"/>
      <c r="C85" s="499"/>
      <c r="D85" s="499"/>
      <c r="E85" s="499"/>
      <c r="F85" s="499"/>
      <c r="G85" s="499"/>
      <c r="H85" s="620"/>
    </row>
    <row r="86" spans="1:8" s="497" customFormat="1" ht="15">
      <c r="A86" s="617" t="s">
        <v>600</v>
      </c>
      <c r="B86" s="491">
        <v>15800</v>
      </c>
      <c r="C86" s="491">
        <v>15800</v>
      </c>
      <c r="D86" s="491">
        <v>15800</v>
      </c>
      <c r="E86" s="491">
        <v>15800</v>
      </c>
      <c r="F86" s="491">
        <v>15800</v>
      </c>
      <c r="G86" s="491">
        <v>15800</v>
      </c>
      <c r="H86" s="579">
        <v>15800</v>
      </c>
    </row>
    <row r="87" spans="1:8" ht="14.25">
      <c r="A87" s="560" t="s">
        <v>1092</v>
      </c>
      <c r="B87" s="124" t="s">
        <v>586</v>
      </c>
      <c r="C87" s="124" t="s">
        <v>586</v>
      </c>
      <c r="D87" s="124" t="s">
        <v>586</v>
      </c>
      <c r="E87" s="124" t="s">
        <v>586</v>
      </c>
      <c r="F87" s="124" t="s">
        <v>586</v>
      </c>
      <c r="G87" s="124" t="s">
        <v>586</v>
      </c>
      <c r="H87" s="547" t="s">
        <v>586</v>
      </c>
    </row>
    <row r="88" spans="1:8" ht="14.25">
      <c r="A88" s="560" t="s">
        <v>1045</v>
      </c>
      <c r="B88" s="124" t="s">
        <v>586</v>
      </c>
      <c r="C88" s="124" t="s">
        <v>586</v>
      </c>
      <c r="D88" s="124" t="s">
        <v>586</v>
      </c>
      <c r="E88" s="124" t="s">
        <v>586</v>
      </c>
      <c r="F88" s="124" t="s">
        <v>586</v>
      </c>
      <c r="G88" s="124" t="s">
        <v>586</v>
      </c>
      <c r="H88" s="547" t="s">
        <v>586</v>
      </c>
    </row>
    <row r="89" spans="1:8" ht="15">
      <c r="A89" s="560" t="s">
        <v>1046</v>
      </c>
      <c r="B89" s="491">
        <v>8900</v>
      </c>
      <c r="C89" s="491">
        <v>8900</v>
      </c>
      <c r="D89" s="491">
        <v>8900</v>
      </c>
      <c r="E89" s="491">
        <v>8900</v>
      </c>
      <c r="F89" s="491">
        <v>8900</v>
      </c>
      <c r="G89" s="491">
        <v>8900</v>
      </c>
      <c r="H89" s="579">
        <v>8900</v>
      </c>
    </row>
    <row r="90" spans="1:8" ht="14.25">
      <c r="A90" s="560" t="s">
        <v>79</v>
      </c>
      <c r="B90" s="124" t="s">
        <v>586</v>
      </c>
      <c r="C90" s="124" t="s">
        <v>586</v>
      </c>
      <c r="D90" s="124" t="s">
        <v>586</v>
      </c>
      <c r="E90" s="124" t="s">
        <v>586</v>
      </c>
      <c r="F90" s="124" t="s">
        <v>586</v>
      </c>
      <c r="G90" s="124" t="s">
        <v>586</v>
      </c>
      <c r="H90" s="547" t="s">
        <v>586</v>
      </c>
    </row>
    <row r="91" spans="1:8" ht="15">
      <c r="A91" s="560" t="s">
        <v>402</v>
      </c>
      <c r="B91" s="491">
        <v>17800</v>
      </c>
      <c r="C91" s="491">
        <v>17800</v>
      </c>
      <c r="D91" s="491">
        <v>17800</v>
      </c>
      <c r="E91" s="524" t="s">
        <v>587</v>
      </c>
      <c r="F91" s="524" t="s">
        <v>587</v>
      </c>
      <c r="G91" s="524" t="s">
        <v>587</v>
      </c>
      <c r="H91" s="630" t="s">
        <v>587</v>
      </c>
    </row>
    <row r="92" spans="1:8" ht="15">
      <c r="A92" s="560" t="s">
        <v>403</v>
      </c>
      <c r="B92" s="491">
        <v>13900</v>
      </c>
      <c r="C92" s="491">
        <v>13900</v>
      </c>
      <c r="D92" s="491">
        <v>13900</v>
      </c>
      <c r="E92" s="491">
        <v>13900</v>
      </c>
      <c r="F92" s="491">
        <v>13900</v>
      </c>
      <c r="G92" s="491">
        <v>13900</v>
      </c>
      <c r="H92" s="579">
        <v>13900</v>
      </c>
    </row>
    <row r="93" spans="1:8" ht="12" customHeight="1">
      <c r="A93" s="613"/>
      <c r="B93" s="498"/>
      <c r="C93" s="498"/>
      <c r="D93" s="498"/>
      <c r="E93" s="498"/>
      <c r="F93" s="498"/>
      <c r="G93" s="498"/>
      <c r="H93" s="619"/>
    </row>
    <row r="94" spans="1:8" ht="30" customHeight="1">
      <c r="A94" s="615" t="s">
        <v>699</v>
      </c>
      <c r="B94" s="499"/>
      <c r="C94" s="499"/>
      <c r="D94" s="499"/>
      <c r="E94" s="499"/>
      <c r="F94" s="499"/>
      <c r="G94" s="499"/>
      <c r="H94" s="620"/>
    </row>
    <row r="95" spans="1:8" ht="14.25">
      <c r="A95" s="618" t="s">
        <v>530</v>
      </c>
      <c r="B95" s="124" t="s">
        <v>586</v>
      </c>
      <c r="C95" s="124" t="s">
        <v>586</v>
      </c>
      <c r="D95" s="124" t="s">
        <v>586</v>
      </c>
      <c r="E95" s="124" t="s">
        <v>586</v>
      </c>
      <c r="F95" s="124" t="s">
        <v>586</v>
      </c>
      <c r="G95" s="124" t="s">
        <v>586</v>
      </c>
      <c r="H95" s="547" t="s">
        <v>586</v>
      </c>
    </row>
    <row r="96" spans="1:8" ht="15">
      <c r="A96" s="560" t="s">
        <v>531</v>
      </c>
      <c r="B96" s="491">
        <v>11900</v>
      </c>
      <c r="C96" s="491">
        <v>11900</v>
      </c>
      <c r="D96" s="491">
        <v>11900</v>
      </c>
      <c r="E96" s="491">
        <v>11900</v>
      </c>
      <c r="F96" s="491">
        <v>11900</v>
      </c>
      <c r="G96" s="491">
        <v>11900</v>
      </c>
      <c r="H96" s="579">
        <v>11900</v>
      </c>
    </row>
    <row r="97" spans="1:8" ht="28.5">
      <c r="A97" s="560" t="s">
        <v>532</v>
      </c>
      <c r="B97" s="491">
        <v>11900</v>
      </c>
      <c r="C97" s="491">
        <v>11900</v>
      </c>
      <c r="D97" s="491">
        <v>11900</v>
      </c>
      <c r="E97" s="491">
        <v>11900</v>
      </c>
      <c r="F97" s="491">
        <v>11900</v>
      </c>
      <c r="G97" s="491">
        <v>11900</v>
      </c>
      <c r="H97" s="579">
        <v>11900</v>
      </c>
    </row>
    <row r="98" spans="1:8" ht="28.5">
      <c r="A98" s="560" t="s">
        <v>533</v>
      </c>
      <c r="B98" s="491">
        <v>45500</v>
      </c>
      <c r="C98" s="491">
        <v>45500</v>
      </c>
      <c r="D98" s="491">
        <v>45500</v>
      </c>
      <c r="E98" s="491">
        <v>45500</v>
      </c>
      <c r="F98" s="491">
        <v>45500</v>
      </c>
      <c r="G98" s="491">
        <v>45500</v>
      </c>
      <c r="H98" s="579">
        <v>45500</v>
      </c>
    </row>
    <row r="99" spans="1:8" ht="57">
      <c r="A99" s="560" t="s">
        <v>558</v>
      </c>
      <c r="B99" s="491">
        <v>67300</v>
      </c>
      <c r="C99" s="491">
        <v>67300</v>
      </c>
      <c r="D99" s="491">
        <v>67300</v>
      </c>
      <c r="E99" s="491">
        <v>67300</v>
      </c>
      <c r="F99" s="491">
        <v>67300</v>
      </c>
      <c r="G99" s="491">
        <v>67300</v>
      </c>
      <c r="H99" s="579">
        <v>67300</v>
      </c>
    </row>
    <row r="100" spans="1:8" ht="28.5">
      <c r="A100" s="560" t="s">
        <v>559</v>
      </c>
      <c r="B100" s="491">
        <v>61400</v>
      </c>
      <c r="C100" s="491">
        <v>61400</v>
      </c>
      <c r="D100" s="491">
        <v>61400</v>
      </c>
      <c r="E100" s="491">
        <v>61400</v>
      </c>
      <c r="F100" s="491">
        <v>61400</v>
      </c>
      <c r="G100" s="491">
        <v>61400</v>
      </c>
      <c r="H100" s="579">
        <v>61400</v>
      </c>
    </row>
    <row r="101" spans="1:8" ht="14.25">
      <c r="A101" s="560" t="s">
        <v>560</v>
      </c>
      <c r="B101" s="124" t="s">
        <v>586</v>
      </c>
      <c r="C101" s="124" t="s">
        <v>586</v>
      </c>
      <c r="D101" s="124" t="s">
        <v>586</v>
      </c>
      <c r="E101" s="124" t="s">
        <v>586</v>
      </c>
      <c r="F101" s="124" t="s">
        <v>586</v>
      </c>
      <c r="G101" s="124" t="s">
        <v>586</v>
      </c>
      <c r="H101" s="547" t="s">
        <v>586</v>
      </c>
    </row>
    <row r="102" spans="1:8" ht="15">
      <c r="A102" s="560" t="s">
        <v>561</v>
      </c>
      <c r="B102" s="491">
        <v>6900</v>
      </c>
      <c r="C102" s="491">
        <v>6900</v>
      </c>
      <c r="D102" s="491">
        <v>6900</v>
      </c>
      <c r="E102" s="491">
        <v>6900</v>
      </c>
      <c r="F102" s="491">
        <v>6900</v>
      </c>
      <c r="G102" s="491">
        <v>6900</v>
      </c>
      <c r="H102" s="579">
        <v>6900</v>
      </c>
    </row>
    <row r="103" spans="1:8" ht="28.5">
      <c r="A103" s="560" t="s">
        <v>880</v>
      </c>
      <c r="B103" s="491">
        <v>9900</v>
      </c>
      <c r="C103" s="491">
        <v>9900</v>
      </c>
      <c r="D103" s="491">
        <v>9900</v>
      </c>
      <c r="E103" s="491">
        <v>9900</v>
      </c>
      <c r="F103" s="491">
        <v>9900</v>
      </c>
      <c r="G103" s="491">
        <v>9900</v>
      </c>
      <c r="H103" s="579">
        <v>9900</v>
      </c>
    </row>
    <row r="104" spans="1:8" ht="28.5">
      <c r="A104" s="560" t="s">
        <v>366</v>
      </c>
      <c r="B104" s="491">
        <v>15800</v>
      </c>
      <c r="C104" s="491">
        <v>15800</v>
      </c>
      <c r="D104" s="491">
        <v>15800</v>
      </c>
      <c r="E104" s="491">
        <v>15800</v>
      </c>
      <c r="F104" s="491">
        <v>15800</v>
      </c>
      <c r="G104" s="491">
        <v>15800</v>
      </c>
      <c r="H104" s="579">
        <v>15800</v>
      </c>
    </row>
    <row r="105" spans="1:8" ht="28.5">
      <c r="A105" s="560" t="s">
        <v>367</v>
      </c>
      <c r="B105" s="491">
        <v>20800</v>
      </c>
      <c r="C105" s="491">
        <v>20800</v>
      </c>
      <c r="D105" s="491">
        <v>20800</v>
      </c>
      <c r="E105" s="491">
        <v>20800</v>
      </c>
      <c r="F105" s="491">
        <v>20800</v>
      </c>
      <c r="G105" s="491">
        <v>20800</v>
      </c>
      <c r="H105" s="579">
        <v>20800</v>
      </c>
    </row>
    <row r="106" spans="1:8" ht="28.5">
      <c r="A106" s="560" t="s">
        <v>368</v>
      </c>
      <c r="B106" s="491">
        <v>27700</v>
      </c>
      <c r="C106" s="491">
        <v>27700</v>
      </c>
      <c r="D106" s="491">
        <v>27700</v>
      </c>
      <c r="E106" s="491">
        <v>27700</v>
      </c>
      <c r="F106" s="491">
        <v>27700</v>
      </c>
      <c r="G106" s="491">
        <v>27700</v>
      </c>
      <c r="H106" s="579">
        <v>27700</v>
      </c>
    </row>
    <row r="107" spans="1:8" ht="15">
      <c r="A107" s="560" t="s">
        <v>370</v>
      </c>
      <c r="B107" s="491">
        <v>26700</v>
      </c>
      <c r="C107" s="491">
        <v>26700</v>
      </c>
      <c r="D107" s="491">
        <v>26700</v>
      </c>
      <c r="E107" s="491">
        <v>26700</v>
      </c>
      <c r="F107" s="491">
        <v>26700</v>
      </c>
      <c r="G107" s="522" t="s">
        <v>586</v>
      </c>
      <c r="H107" s="627" t="s">
        <v>586</v>
      </c>
    </row>
    <row r="108" spans="1:8" ht="15">
      <c r="A108" s="560" t="s">
        <v>785</v>
      </c>
      <c r="B108" s="491" t="s">
        <v>587</v>
      </c>
      <c r="C108" s="491" t="s">
        <v>587</v>
      </c>
      <c r="D108" s="491" t="s">
        <v>587</v>
      </c>
      <c r="E108" s="491" t="s">
        <v>587</v>
      </c>
      <c r="F108" s="491" t="s">
        <v>587</v>
      </c>
      <c r="G108" s="492" t="s">
        <v>1024</v>
      </c>
      <c r="H108" s="583" t="s">
        <v>1024</v>
      </c>
    </row>
    <row r="109" spans="1:8" s="1" customFormat="1" ht="15">
      <c r="A109" s="560" t="s">
        <v>65</v>
      </c>
      <c r="B109" s="491">
        <v>13900</v>
      </c>
      <c r="C109" s="491">
        <v>13900</v>
      </c>
      <c r="D109" s="491">
        <v>13900</v>
      </c>
      <c r="E109" s="491">
        <v>13900</v>
      </c>
      <c r="F109" s="491">
        <v>13900</v>
      </c>
      <c r="G109" s="491">
        <v>13900</v>
      </c>
      <c r="H109" s="579">
        <v>13900</v>
      </c>
    </row>
    <row r="110" spans="1:8" s="1" customFormat="1" ht="15">
      <c r="A110" s="560" t="s">
        <v>371</v>
      </c>
      <c r="B110" s="428" t="s">
        <v>587</v>
      </c>
      <c r="C110" s="428" t="s">
        <v>587</v>
      </c>
      <c r="D110" s="428" t="s">
        <v>587</v>
      </c>
      <c r="E110" s="428" t="s">
        <v>587</v>
      </c>
      <c r="F110" s="428" t="s">
        <v>587</v>
      </c>
      <c r="G110" s="491">
        <v>17800</v>
      </c>
      <c r="H110" s="579">
        <v>17800</v>
      </c>
    </row>
    <row r="111" spans="1:8" s="1" customFormat="1" ht="28.5">
      <c r="A111" s="560" t="s">
        <v>335</v>
      </c>
      <c r="B111" s="491">
        <v>19800</v>
      </c>
      <c r="C111" s="491">
        <v>19800</v>
      </c>
      <c r="D111" s="491">
        <v>19800</v>
      </c>
      <c r="E111" s="491">
        <v>19800</v>
      </c>
      <c r="F111" s="524">
        <v>19800</v>
      </c>
      <c r="G111" s="428" t="s">
        <v>587</v>
      </c>
      <c r="H111" s="626" t="s">
        <v>587</v>
      </c>
    </row>
    <row r="112" spans="1:8" s="1" customFormat="1" ht="28.5">
      <c r="A112" s="560" t="s">
        <v>336</v>
      </c>
      <c r="B112" s="491">
        <v>5000</v>
      </c>
      <c r="C112" s="491">
        <v>5000</v>
      </c>
      <c r="D112" s="491">
        <v>5000</v>
      </c>
      <c r="E112" s="491">
        <v>5000</v>
      </c>
      <c r="F112" s="491">
        <v>5000</v>
      </c>
      <c r="G112" s="491">
        <v>5000</v>
      </c>
      <c r="H112" s="579">
        <v>5000</v>
      </c>
    </row>
    <row r="113" spans="1:8" s="1" customFormat="1" ht="15">
      <c r="A113" s="560" t="s">
        <v>337</v>
      </c>
      <c r="B113" s="491">
        <v>1600</v>
      </c>
      <c r="C113" s="491">
        <v>1600</v>
      </c>
      <c r="D113" s="491">
        <v>1600</v>
      </c>
      <c r="E113" s="491">
        <v>1600</v>
      </c>
      <c r="F113" s="491">
        <v>1600</v>
      </c>
      <c r="G113" s="491">
        <v>1600</v>
      </c>
      <c r="H113" s="579">
        <v>1600</v>
      </c>
    </row>
    <row r="114" spans="1:8" ht="12" customHeight="1">
      <c r="A114" s="613"/>
      <c r="B114" s="498"/>
      <c r="C114" s="498"/>
      <c r="D114" s="498"/>
      <c r="E114" s="498"/>
      <c r="F114" s="498"/>
      <c r="G114" s="498"/>
      <c r="H114" s="619"/>
    </row>
    <row r="115" spans="1:8" s="114" customFormat="1" ht="30" customHeight="1">
      <c r="A115" s="615" t="s">
        <v>733</v>
      </c>
      <c r="B115" s="499"/>
      <c r="C115" s="499"/>
      <c r="D115" s="499"/>
      <c r="E115" s="499"/>
      <c r="F115" s="499"/>
      <c r="G115" s="499"/>
      <c r="H115" s="620"/>
    </row>
    <row r="116" spans="1:8" ht="14.25">
      <c r="A116" s="560" t="s">
        <v>338</v>
      </c>
      <c r="B116" s="124" t="s">
        <v>586</v>
      </c>
      <c r="C116" s="124" t="s">
        <v>586</v>
      </c>
      <c r="D116" s="124" t="s">
        <v>586</v>
      </c>
      <c r="E116" s="124" t="s">
        <v>586</v>
      </c>
      <c r="F116" s="124" t="s">
        <v>586</v>
      </c>
      <c r="G116" s="124" t="s">
        <v>586</v>
      </c>
      <c r="H116" s="547" t="s">
        <v>586</v>
      </c>
    </row>
    <row r="117" spans="1:8" ht="28.5">
      <c r="A117" s="560" t="s">
        <v>339</v>
      </c>
      <c r="B117" s="491">
        <v>9900</v>
      </c>
      <c r="C117" s="491">
        <v>9900</v>
      </c>
      <c r="D117" s="491">
        <v>9900</v>
      </c>
      <c r="E117" s="491">
        <v>9900</v>
      </c>
      <c r="F117" s="491">
        <v>9900</v>
      </c>
      <c r="G117" s="491">
        <v>9900</v>
      </c>
      <c r="H117" s="579">
        <v>9900</v>
      </c>
    </row>
    <row r="118" spans="1:8" ht="14.25">
      <c r="A118" s="560" t="s">
        <v>340</v>
      </c>
      <c r="B118" s="428" t="s">
        <v>341</v>
      </c>
      <c r="C118" s="428" t="s">
        <v>341</v>
      </c>
      <c r="D118" s="428" t="s">
        <v>341</v>
      </c>
      <c r="E118" s="428" t="s">
        <v>341</v>
      </c>
      <c r="F118" s="428" t="s">
        <v>341</v>
      </c>
      <c r="G118" s="428" t="s">
        <v>341</v>
      </c>
      <c r="H118" s="626" t="s">
        <v>341</v>
      </c>
    </row>
    <row r="119" spans="1:8" ht="15">
      <c r="A119" s="560" t="s">
        <v>342</v>
      </c>
      <c r="B119" s="491">
        <v>2400</v>
      </c>
      <c r="C119" s="491">
        <v>2400</v>
      </c>
      <c r="D119" s="491">
        <v>2400</v>
      </c>
      <c r="E119" s="491">
        <v>2400</v>
      </c>
      <c r="F119" s="491">
        <v>2400</v>
      </c>
      <c r="G119" s="491">
        <v>2400</v>
      </c>
      <c r="H119" s="579">
        <v>2400</v>
      </c>
    </row>
    <row r="120" spans="1:8" ht="15">
      <c r="A120" s="560" t="s">
        <v>343</v>
      </c>
      <c r="B120" s="491">
        <v>21800</v>
      </c>
      <c r="C120" s="491">
        <v>21800</v>
      </c>
      <c r="D120" s="491">
        <v>21800</v>
      </c>
      <c r="E120" s="491">
        <v>21800</v>
      </c>
      <c r="F120" s="428" t="s">
        <v>587</v>
      </c>
      <c r="G120" s="428" t="s">
        <v>587</v>
      </c>
      <c r="H120" s="626" t="s">
        <v>587</v>
      </c>
    </row>
    <row r="121" spans="1:8" ht="15">
      <c r="A121" s="560" t="s">
        <v>344</v>
      </c>
      <c r="B121" s="428" t="s">
        <v>587</v>
      </c>
      <c r="C121" s="428" t="s">
        <v>587</v>
      </c>
      <c r="D121" s="428" t="s">
        <v>587</v>
      </c>
      <c r="E121" s="428" t="s">
        <v>587</v>
      </c>
      <c r="F121" s="491">
        <v>25700</v>
      </c>
      <c r="G121" s="491">
        <v>25700</v>
      </c>
      <c r="H121" s="579">
        <v>25700</v>
      </c>
    </row>
    <row r="122" spans="1:8" ht="15.75" thickBot="1">
      <c r="A122" s="565" t="s">
        <v>345</v>
      </c>
      <c r="B122" s="621">
        <v>19800</v>
      </c>
      <c r="C122" s="621">
        <v>19800</v>
      </c>
      <c r="D122" s="621">
        <v>19800</v>
      </c>
      <c r="E122" s="621">
        <v>19800</v>
      </c>
      <c r="F122" s="621">
        <v>19800</v>
      </c>
      <c r="G122" s="621">
        <v>19800</v>
      </c>
      <c r="H122" s="631">
        <v>19800</v>
      </c>
    </row>
  </sheetData>
  <mergeCells count="2">
    <mergeCell ref="A1:H2"/>
    <mergeCell ref="A3:H3"/>
  </mergeCells>
  <printOptions/>
  <pageMargins left="0.45" right="0.47" top="0.66" bottom="0.82" header="0.5" footer="0.5"/>
  <pageSetup fitToHeight="4" horizontalDpi="600" verticalDpi="600" orientation="portrait" paperSize="9" scale="29" r:id="rId1"/>
</worksheet>
</file>

<file path=xl/worksheets/sheet29.xml><?xml version="1.0" encoding="utf-8"?>
<worksheet xmlns="http://schemas.openxmlformats.org/spreadsheetml/2006/main" xmlns:r="http://schemas.openxmlformats.org/officeDocument/2006/relationships">
  <sheetPr codeName="Sheet17"/>
  <dimension ref="A1:B99"/>
  <sheetViews>
    <sheetView view="pageBreakPreview" zoomScale="60" zoomScaleNormal="70" workbookViewId="0" topLeftCell="A1">
      <selection activeCell="G9" sqref="G9"/>
    </sheetView>
  </sheetViews>
  <sheetFormatPr defaultColWidth="8.875" defaultRowHeight="12.75"/>
  <cols>
    <col min="1" max="1" width="100.375" style="113" customWidth="1"/>
    <col min="2" max="2" width="20.625" style="113" customWidth="1"/>
    <col min="3" max="16384" width="8.875" style="113" customWidth="1"/>
  </cols>
  <sheetData>
    <row r="1" spans="1:2" ht="17.25" customHeight="1">
      <c r="A1" s="673" t="s">
        <v>346</v>
      </c>
      <c r="B1" s="673"/>
    </row>
    <row r="2" spans="1:2" ht="14.25" customHeight="1">
      <c r="A2" s="673"/>
      <c r="B2" s="673"/>
    </row>
    <row r="3" spans="1:2" ht="66.75">
      <c r="A3" s="632" t="s">
        <v>201</v>
      </c>
      <c r="B3" s="168"/>
    </row>
    <row r="4" spans="1:2" s="117" customFormat="1" ht="15">
      <c r="A4" s="174" t="s">
        <v>684</v>
      </c>
      <c r="B4" s="168"/>
    </row>
    <row r="5" spans="1:2" ht="15">
      <c r="A5" s="175" t="s">
        <v>685</v>
      </c>
      <c r="B5" s="169"/>
    </row>
    <row r="6" spans="1:2" s="114" customFormat="1" ht="90">
      <c r="A6" s="128" t="s">
        <v>686</v>
      </c>
      <c r="B6" s="119" t="s">
        <v>39</v>
      </c>
    </row>
    <row r="7" spans="1:2" s="114" customFormat="1" ht="18">
      <c r="A7" s="121"/>
      <c r="B7" s="176"/>
    </row>
    <row r="8" spans="1:2" s="114" customFormat="1" ht="18">
      <c r="A8" s="121"/>
      <c r="B8" s="3"/>
    </row>
    <row r="9" spans="1:2" ht="18">
      <c r="A9" s="128" t="s">
        <v>952</v>
      </c>
      <c r="B9" s="429">
        <f>((1138000)+21000)+10000</f>
        <v>1169000</v>
      </c>
    </row>
    <row r="10" spans="1:2" s="114" customFormat="1" ht="12" customHeight="1">
      <c r="A10" s="121"/>
      <c r="B10" s="176"/>
    </row>
    <row r="11" spans="1:2" s="114" customFormat="1" ht="30" customHeight="1">
      <c r="A11" s="121" t="s">
        <v>585</v>
      </c>
      <c r="B11" s="122"/>
    </row>
    <row r="12" spans="1:2" s="170" customFormat="1" ht="14.25">
      <c r="A12" s="123" t="s">
        <v>270</v>
      </c>
      <c r="B12" s="281" t="s">
        <v>1054</v>
      </c>
    </row>
    <row r="13" spans="1:2" ht="14.25">
      <c r="A13" s="123" t="s">
        <v>408</v>
      </c>
      <c r="B13" s="178">
        <v>120</v>
      </c>
    </row>
    <row r="14" spans="1:2" ht="14.25">
      <c r="A14" s="123" t="s">
        <v>954</v>
      </c>
      <c r="B14" s="124" t="s">
        <v>586</v>
      </c>
    </row>
    <row r="15" spans="1:2" ht="14.25">
      <c r="A15" s="123" t="s">
        <v>1062</v>
      </c>
      <c r="B15" s="124" t="s">
        <v>586</v>
      </c>
    </row>
    <row r="16" spans="1:2" ht="14.25" hidden="1">
      <c r="A16" s="280" t="s">
        <v>956</v>
      </c>
      <c r="B16" s="293">
        <v>69300</v>
      </c>
    </row>
    <row r="17" spans="1:2" ht="14.25">
      <c r="A17" s="123" t="s">
        <v>40</v>
      </c>
      <c r="B17" s="130">
        <v>5000</v>
      </c>
    </row>
    <row r="18" spans="1:2" ht="14.25">
      <c r="A18" s="123" t="s">
        <v>41</v>
      </c>
      <c r="B18" s="130">
        <v>5000</v>
      </c>
    </row>
    <row r="19" spans="1:2" ht="14.25">
      <c r="A19" s="123" t="s">
        <v>42</v>
      </c>
      <c r="B19" s="130">
        <v>5000</v>
      </c>
    </row>
    <row r="20" spans="1:2" ht="14.25">
      <c r="A20" s="123" t="s">
        <v>206</v>
      </c>
      <c r="B20" s="130">
        <v>8900</v>
      </c>
    </row>
    <row r="21" spans="1:2" ht="14.25">
      <c r="A21" s="123" t="s">
        <v>43</v>
      </c>
      <c r="B21" s="130">
        <v>11500</v>
      </c>
    </row>
    <row r="22" spans="1:2" ht="14.25">
      <c r="A22" s="123" t="s">
        <v>44</v>
      </c>
      <c r="B22" s="130">
        <v>11500</v>
      </c>
    </row>
    <row r="23" spans="1:2" ht="14.25">
      <c r="A23" s="123" t="s">
        <v>464</v>
      </c>
      <c r="B23" s="124" t="s">
        <v>586</v>
      </c>
    </row>
    <row r="24" spans="1:2" ht="14.25">
      <c r="A24" s="123" t="s">
        <v>209</v>
      </c>
      <c r="B24" s="130">
        <v>5000</v>
      </c>
    </row>
    <row r="25" spans="1:2" ht="14.25">
      <c r="A25" s="123" t="s">
        <v>210</v>
      </c>
      <c r="B25" s="130">
        <v>1600</v>
      </c>
    </row>
    <row r="26" spans="1:2" ht="14.25">
      <c r="A26" s="123" t="s">
        <v>211</v>
      </c>
      <c r="B26" s="130">
        <v>2000</v>
      </c>
    </row>
    <row r="27" spans="1:2" ht="14.25">
      <c r="A27" s="123" t="s">
        <v>212</v>
      </c>
      <c r="B27" s="130">
        <v>5000</v>
      </c>
    </row>
    <row r="28" spans="1:2" ht="12" customHeight="1">
      <c r="A28" s="120"/>
      <c r="B28" s="125"/>
    </row>
    <row r="29" spans="1:2" s="114" customFormat="1" ht="30" customHeight="1">
      <c r="A29" s="121" t="s">
        <v>465</v>
      </c>
      <c r="B29" s="126"/>
    </row>
    <row r="30" spans="1:2" ht="14.25">
      <c r="A30" s="123" t="s">
        <v>466</v>
      </c>
      <c r="B30" s="124" t="s">
        <v>586</v>
      </c>
    </row>
    <row r="31" spans="1:2" ht="14.25">
      <c r="A31" s="123" t="s">
        <v>467</v>
      </c>
      <c r="B31" s="124" t="s">
        <v>586</v>
      </c>
    </row>
    <row r="32" spans="1:2" ht="28.5">
      <c r="A32" s="123" t="s">
        <v>292</v>
      </c>
      <c r="B32" s="130">
        <v>26700</v>
      </c>
    </row>
    <row r="33" spans="1:2" ht="14.25">
      <c r="A33" s="123" t="s">
        <v>293</v>
      </c>
      <c r="B33" s="130">
        <v>6900</v>
      </c>
    </row>
    <row r="34" spans="1:2" ht="14.25">
      <c r="A34" s="123" t="s">
        <v>45</v>
      </c>
      <c r="B34" s="124" t="s">
        <v>586</v>
      </c>
    </row>
    <row r="35" spans="1:2" ht="14.25">
      <c r="A35" s="123" t="s">
        <v>480</v>
      </c>
      <c r="B35" s="124" t="s">
        <v>586</v>
      </c>
    </row>
    <row r="36" spans="1:2" ht="14.25">
      <c r="A36" s="123" t="s">
        <v>117</v>
      </c>
      <c r="B36" s="130">
        <v>11500</v>
      </c>
    </row>
    <row r="37" spans="1:2" ht="28.5">
      <c r="A37" s="123" t="s">
        <v>594</v>
      </c>
      <c r="B37" s="130">
        <v>31300</v>
      </c>
    </row>
    <row r="38" spans="1:2" ht="14.25">
      <c r="A38" s="123" t="s">
        <v>852</v>
      </c>
      <c r="B38" s="124" t="s">
        <v>586</v>
      </c>
    </row>
    <row r="39" spans="1:2" ht="14.25">
      <c r="A39" s="179" t="s">
        <v>132</v>
      </c>
      <c r="B39" s="124" t="s">
        <v>586</v>
      </c>
    </row>
    <row r="40" spans="1:2" ht="14.25">
      <c r="A40" s="123" t="s">
        <v>290</v>
      </c>
      <c r="B40" s="124" t="s">
        <v>586</v>
      </c>
    </row>
    <row r="41" spans="1:2" s="1" customFormat="1" ht="14.25">
      <c r="A41" s="123" t="s">
        <v>133</v>
      </c>
      <c r="B41" s="130">
        <v>15800</v>
      </c>
    </row>
    <row r="42" spans="1:2" ht="14.25">
      <c r="A42" s="123" t="s">
        <v>143</v>
      </c>
      <c r="B42" s="124" t="s">
        <v>586</v>
      </c>
    </row>
    <row r="43" spans="1:2" ht="28.5">
      <c r="A43" s="179" t="s">
        <v>134</v>
      </c>
      <c r="B43" s="124" t="s">
        <v>586</v>
      </c>
    </row>
    <row r="44" spans="1:2" ht="14.25">
      <c r="A44" s="179" t="s">
        <v>135</v>
      </c>
      <c r="B44" s="124" t="s">
        <v>586</v>
      </c>
    </row>
    <row r="45" spans="1:2" ht="12" customHeight="1">
      <c r="A45" s="120"/>
      <c r="B45" s="125"/>
    </row>
    <row r="46" spans="1:2" s="114" customFormat="1" ht="30" customHeight="1">
      <c r="A46" s="121" t="s">
        <v>424</v>
      </c>
      <c r="B46" s="126"/>
    </row>
    <row r="47" spans="1:2" ht="14.25">
      <c r="A47" s="123" t="s">
        <v>136</v>
      </c>
      <c r="B47" s="124" t="s">
        <v>586</v>
      </c>
    </row>
    <row r="48" spans="1:2" ht="14.25">
      <c r="A48" s="123" t="s">
        <v>425</v>
      </c>
      <c r="B48" s="130">
        <v>6900</v>
      </c>
    </row>
    <row r="49" spans="1:2" ht="14.25">
      <c r="A49" s="123" t="s">
        <v>437</v>
      </c>
      <c r="B49" s="130">
        <v>6900</v>
      </c>
    </row>
    <row r="50" spans="1:2" s="115" customFormat="1" ht="28.5">
      <c r="A50" s="123" t="s">
        <v>137</v>
      </c>
      <c r="B50" s="130">
        <v>8900</v>
      </c>
    </row>
    <row r="51" spans="1:2" ht="14.25">
      <c r="A51" s="123" t="s">
        <v>428</v>
      </c>
      <c r="B51" s="130">
        <v>5000</v>
      </c>
    </row>
    <row r="52" spans="1:2" ht="28.5">
      <c r="A52" s="123" t="s">
        <v>138</v>
      </c>
      <c r="B52" s="130">
        <v>11900</v>
      </c>
    </row>
    <row r="53" spans="1:2" ht="14.25">
      <c r="A53" s="123" t="s">
        <v>139</v>
      </c>
      <c r="B53" s="130">
        <v>1200</v>
      </c>
    </row>
    <row r="54" spans="1:2" ht="12" customHeight="1">
      <c r="A54" s="120"/>
      <c r="B54" s="125"/>
    </row>
    <row r="55" spans="1:2" s="114" customFormat="1" ht="30" customHeight="1">
      <c r="A55" s="121" t="s">
        <v>429</v>
      </c>
      <c r="B55" s="126"/>
    </row>
    <row r="56" spans="1:2" ht="14.25">
      <c r="A56" s="123" t="s">
        <v>140</v>
      </c>
      <c r="B56" s="124" t="s">
        <v>586</v>
      </c>
    </row>
    <row r="57" spans="1:2" ht="14.25">
      <c r="A57" s="123" t="s">
        <v>141</v>
      </c>
      <c r="B57" s="130">
        <v>2400</v>
      </c>
    </row>
    <row r="58" spans="1:2" ht="14.25">
      <c r="A58" s="123" t="s">
        <v>46</v>
      </c>
      <c r="B58" s="130">
        <v>2000</v>
      </c>
    </row>
    <row r="59" spans="1:2" ht="14.25">
      <c r="A59" s="123" t="s">
        <v>1006</v>
      </c>
      <c r="B59" s="130">
        <v>2000</v>
      </c>
    </row>
    <row r="60" spans="1:2" ht="14.25">
      <c r="A60" s="181" t="s">
        <v>596</v>
      </c>
      <c r="B60" s="124" t="s">
        <v>586</v>
      </c>
    </row>
    <row r="61" spans="1:2" ht="14.25">
      <c r="A61" s="123" t="s">
        <v>47</v>
      </c>
      <c r="B61" s="130">
        <v>3000</v>
      </c>
    </row>
    <row r="62" spans="1:2" ht="42.75">
      <c r="A62" s="123" t="s">
        <v>391</v>
      </c>
      <c r="B62" s="130">
        <v>17800</v>
      </c>
    </row>
    <row r="63" spans="1:2" ht="14.25">
      <c r="A63" s="123" t="s">
        <v>572</v>
      </c>
      <c r="B63" s="130">
        <v>6700</v>
      </c>
    </row>
    <row r="64" spans="1:2" ht="14.25">
      <c r="A64" s="123" t="s">
        <v>573</v>
      </c>
      <c r="B64" s="130">
        <v>12900</v>
      </c>
    </row>
    <row r="65" spans="1:2" ht="28.5">
      <c r="A65" s="123" t="s">
        <v>907</v>
      </c>
      <c r="B65" s="130">
        <v>9900</v>
      </c>
    </row>
    <row r="66" spans="1:2" ht="14.25">
      <c r="A66" s="123" t="s">
        <v>48</v>
      </c>
      <c r="B66" s="130">
        <v>39600</v>
      </c>
    </row>
    <row r="67" spans="1:2" ht="12" customHeight="1">
      <c r="A67" s="120"/>
      <c r="B67" s="125"/>
    </row>
    <row r="68" spans="1:2" ht="30" customHeight="1">
      <c r="A68" s="121" t="s">
        <v>416</v>
      </c>
      <c r="B68" s="126"/>
    </row>
    <row r="69" spans="1:2" ht="30" customHeight="1">
      <c r="A69" s="123" t="s">
        <v>1092</v>
      </c>
      <c r="B69" s="124" t="s">
        <v>586</v>
      </c>
    </row>
    <row r="70" spans="1:2" s="115" customFormat="1" ht="28.5">
      <c r="A70" s="123" t="s">
        <v>1044</v>
      </c>
      <c r="B70" s="130">
        <v>15800</v>
      </c>
    </row>
    <row r="71" spans="1:2" ht="14.25">
      <c r="A71" s="123" t="s">
        <v>1045</v>
      </c>
      <c r="B71" s="124" t="s">
        <v>586</v>
      </c>
    </row>
    <row r="72" spans="1:2" ht="14.25">
      <c r="A72" s="123" t="s">
        <v>49</v>
      </c>
      <c r="B72" s="130">
        <v>17800</v>
      </c>
    </row>
    <row r="73" spans="1:2" ht="14.25">
      <c r="A73" s="123" t="s">
        <v>50</v>
      </c>
      <c r="B73" s="124" t="s">
        <v>586</v>
      </c>
    </row>
    <row r="74" spans="1:2" ht="14.25">
      <c r="A74" s="123" t="s">
        <v>51</v>
      </c>
      <c r="B74" s="130">
        <v>6900</v>
      </c>
    </row>
    <row r="75" spans="1:2" ht="12" customHeight="1">
      <c r="A75" s="120"/>
      <c r="B75" s="125"/>
    </row>
    <row r="76" spans="1:2" ht="30" customHeight="1">
      <c r="A76" s="121" t="s">
        <v>699</v>
      </c>
      <c r="B76" s="126"/>
    </row>
    <row r="77" spans="1:2" ht="14.25">
      <c r="A77" s="180" t="s">
        <v>530</v>
      </c>
      <c r="B77" s="124" t="s">
        <v>586</v>
      </c>
    </row>
    <row r="78" spans="1:2" ht="14.25">
      <c r="A78" s="123" t="s">
        <v>52</v>
      </c>
      <c r="B78" s="130">
        <v>8900</v>
      </c>
    </row>
    <row r="79" spans="1:2" ht="28.5">
      <c r="A79" s="123" t="s">
        <v>968</v>
      </c>
      <c r="B79" s="130">
        <v>76200</v>
      </c>
    </row>
    <row r="80" spans="1:2" ht="28.5">
      <c r="A80" s="123" t="s">
        <v>246</v>
      </c>
      <c r="B80" s="130">
        <v>100000</v>
      </c>
    </row>
    <row r="81" spans="1:2" ht="14.25">
      <c r="A81" s="123" t="s">
        <v>560</v>
      </c>
      <c r="B81" s="124" t="s">
        <v>586</v>
      </c>
    </row>
    <row r="82" spans="1:2" ht="14.25">
      <c r="A82" s="123" t="s">
        <v>939</v>
      </c>
      <c r="B82" s="130">
        <v>6900</v>
      </c>
    </row>
    <row r="83" spans="1:2" ht="28.5">
      <c r="A83" s="123" t="s">
        <v>880</v>
      </c>
      <c r="B83" s="130">
        <v>9900</v>
      </c>
    </row>
    <row r="84" spans="1:2" ht="28.5">
      <c r="A84" s="123" t="s">
        <v>365</v>
      </c>
      <c r="B84" s="130">
        <v>10900</v>
      </c>
    </row>
    <row r="85" spans="1:2" ht="14.25">
      <c r="A85" s="123" t="s">
        <v>366</v>
      </c>
      <c r="B85" s="130">
        <v>15800</v>
      </c>
    </row>
    <row r="86" spans="1:2" ht="28.5">
      <c r="A86" s="123" t="s">
        <v>367</v>
      </c>
      <c r="B86" s="130">
        <v>20800</v>
      </c>
    </row>
    <row r="87" spans="1:2" ht="14.25">
      <c r="A87" s="123" t="s">
        <v>368</v>
      </c>
      <c r="B87" s="130">
        <v>27700</v>
      </c>
    </row>
    <row r="88" spans="1:2" ht="14.25">
      <c r="A88" s="123" t="s">
        <v>940</v>
      </c>
      <c r="B88" s="130">
        <v>26700</v>
      </c>
    </row>
    <row r="89" spans="1:2" s="1" customFormat="1" ht="14.25">
      <c r="A89" s="123" t="s">
        <v>534</v>
      </c>
      <c r="B89" s="130">
        <v>13900</v>
      </c>
    </row>
    <row r="90" spans="1:2" s="1" customFormat="1" ht="14.25">
      <c r="A90" s="123" t="s">
        <v>535</v>
      </c>
      <c r="B90" s="130">
        <v>19800</v>
      </c>
    </row>
    <row r="91" spans="1:2" s="1" customFormat="1" ht="14.25">
      <c r="A91" s="123" t="s">
        <v>336</v>
      </c>
      <c r="B91" s="130">
        <v>5000</v>
      </c>
    </row>
    <row r="92" spans="1:2" s="1" customFormat="1" ht="14.25">
      <c r="A92" s="123" t="s">
        <v>337</v>
      </c>
      <c r="B92" s="130">
        <v>1600</v>
      </c>
    </row>
    <row r="93" spans="1:2" s="1" customFormat="1" ht="28.5">
      <c r="A93" s="123" t="s">
        <v>536</v>
      </c>
      <c r="B93" s="130">
        <v>23800</v>
      </c>
    </row>
    <row r="94" spans="1:2" ht="12" customHeight="1">
      <c r="A94" s="120"/>
      <c r="B94" s="125"/>
    </row>
    <row r="95" spans="1:2" s="114" customFormat="1" ht="30" customHeight="1">
      <c r="A95" s="121" t="s">
        <v>733</v>
      </c>
      <c r="B95" s="126"/>
    </row>
    <row r="96" spans="1:2" ht="14.25">
      <c r="A96" s="123" t="s">
        <v>473</v>
      </c>
      <c r="B96" s="124" t="s">
        <v>586</v>
      </c>
    </row>
    <row r="97" spans="1:2" ht="14.25">
      <c r="A97" s="123" t="s">
        <v>342</v>
      </c>
      <c r="B97" s="130">
        <v>2400</v>
      </c>
    </row>
    <row r="98" spans="1:2" ht="14.25">
      <c r="A98" s="123" t="s">
        <v>474</v>
      </c>
      <c r="B98" s="130">
        <v>21800</v>
      </c>
    </row>
    <row r="99" spans="1:2" ht="14.25">
      <c r="A99" s="123" t="s">
        <v>345</v>
      </c>
      <c r="B99" s="130">
        <v>19800</v>
      </c>
    </row>
  </sheetData>
  <mergeCells count="1">
    <mergeCell ref="A1:B2"/>
  </mergeCells>
  <printOptions/>
  <pageMargins left="0.45" right="0.47" top="0.66" bottom="0.82" header="0.5" footer="0.5"/>
  <pageSetup fitToHeight="4" horizontalDpi="600" verticalDpi="600" orientation="portrait" paperSize="9" scale="67" r:id="rId1"/>
  <rowBreaks count="1" manualBreakCount="1">
    <brk id="54" max="255" man="1"/>
  </rowBreaks>
</worksheet>
</file>

<file path=xl/worksheets/sheet3.xml><?xml version="1.0" encoding="utf-8"?>
<worksheet xmlns="http://schemas.openxmlformats.org/spreadsheetml/2006/main" xmlns:r="http://schemas.openxmlformats.org/officeDocument/2006/relationships">
  <sheetPr codeName="Sheet23"/>
  <dimension ref="A1:I101"/>
  <sheetViews>
    <sheetView view="pageBreakPreview" zoomScale="85" zoomScaleNormal="85" zoomScaleSheetLayoutView="85" workbookViewId="0" topLeftCell="A1">
      <pane xSplit="2" ySplit="4" topLeftCell="F5" activePane="bottomRight" state="frozen"/>
      <selection pane="topLeft" activeCell="A1" sqref="A1"/>
      <selection pane="topRight" activeCell="D1" sqref="D1"/>
      <selection pane="bottomLeft" activeCell="A5" sqref="A5"/>
      <selection pane="bottomRight" activeCell="G12" sqref="G12"/>
    </sheetView>
  </sheetViews>
  <sheetFormatPr defaultColWidth="8.875" defaultRowHeight="12.75"/>
  <cols>
    <col min="1" max="1" width="75.125" style="311" customWidth="1"/>
    <col min="2" max="2" width="38.25390625" style="311" customWidth="1"/>
    <col min="3" max="7" width="22.875" style="311" customWidth="1"/>
    <col min="8" max="16384" width="8.875" style="311" customWidth="1"/>
  </cols>
  <sheetData>
    <row r="1" spans="1:7" ht="17.25" customHeight="1">
      <c r="A1" s="643" t="s">
        <v>83</v>
      </c>
      <c r="B1" s="643"/>
      <c r="C1" s="643"/>
      <c r="D1" s="643"/>
      <c r="E1" s="643"/>
      <c r="F1" s="643"/>
      <c r="G1" s="643"/>
    </row>
    <row r="2" spans="1:7" s="1" customFormat="1" ht="22.5" customHeight="1" thickBot="1">
      <c r="A2" s="642" t="s">
        <v>88</v>
      </c>
      <c r="B2" s="642"/>
      <c r="C2" s="642"/>
      <c r="D2" s="642"/>
      <c r="E2" s="642"/>
      <c r="F2" s="642"/>
      <c r="G2" s="642"/>
    </row>
    <row r="3" spans="1:9" ht="71.25" customHeight="1">
      <c r="A3" s="632"/>
      <c r="B3" s="163" t="s">
        <v>270</v>
      </c>
      <c r="C3" s="164" t="s">
        <v>1067</v>
      </c>
      <c r="D3" s="164" t="s">
        <v>1067</v>
      </c>
      <c r="E3" s="164" t="s">
        <v>1068</v>
      </c>
      <c r="F3" s="164" t="s">
        <v>1067</v>
      </c>
      <c r="G3" s="164" t="s">
        <v>1068</v>
      </c>
      <c r="I3" s="187"/>
    </row>
    <row r="4" spans="1:7" ht="25.5" customHeight="1" thickBot="1">
      <c r="A4" s="295"/>
      <c r="B4" s="330" t="s">
        <v>234</v>
      </c>
      <c r="C4" s="310" t="s">
        <v>745</v>
      </c>
      <c r="D4" s="638" t="s">
        <v>746</v>
      </c>
      <c r="E4" s="639"/>
      <c r="F4" s="636" t="s">
        <v>747</v>
      </c>
      <c r="G4" s="637"/>
    </row>
    <row r="5" spans="1:7" ht="12.75">
      <c r="A5" s="356" t="s">
        <v>1066</v>
      </c>
      <c r="B5" s="635" t="s">
        <v>238</v>
      </c>
      <c r="C5" s="331"/>
      <c r="D5" s="331"/>
      <c r="E5" s="331"/>
      <c r="F5" s="331"/>
      <c r="G5" s="332"/>
    </row>
    <row r="6" spans="1:7" ht="19.5" thickBot="1">
      <c r="A6" s="357" t="s">
        <v>518</v>
      </c>
      <c r="B6" s="648"/>
      <c r="C6" s="501">
        <v>579000</v>
      </c>
      <c r="D6" s="501">
        <f>(572500)+44000+12000</f>
        <v>628500</v>
      </c>
      <c r="E6" s="501">
        <f>(599500)+44000+6500</f>
        <v>650000</v>
      </c>
      <c r="F6" s="501">
        <f>(631500)+44000+12000</f>
        <v>687500</v>
      </c>
      <c r="G6" s="502">
        <f>(659000)+44000+6500</f>
        <v>709500</v>
      </c>
    </row>
    <row r="7" spans="1:7" s="312" customFormat="1" ht="18">
      <c r="A7" s="53" t="s">
        <v>749</v>
      </c>
      <c r="B7" s="161" t="s">
        <v>235</v>
      </c>
      <c r="C7" s="296"/>
      <c r="D7" s="296"/>
      <c r="E7" s="296"/>
      <c r="F7" s="296"/>
      <c r="G7" s="297"/>
    </row>
    <row r="8" spans="1:7" ht="15">
      <c r="A8" s="298"/>
      <c r="B8" s="299"/>
      <c r="C8" s="300"/>
      <c r="D8" s="300"/>
      <c r="E8" s="300"/>
      <c r="F8" s="300"/>
      <c r="G8" s="301"/>
    </row>
    <row r="9" spans="1:7" s="312" customFormat="1" ht="18">
      <c r="A9" s="302" t="s">
        <v>585</v>
      </c>
      <c r="B9" s="303"/>
      <c r="C9" s="313"/>
      <c r="D9" s="313"/>
      <c r="E9" s="313"/>
      <c r="F9" s="313"/>
      <c r="G9" s="314"/>
    </row>
    <row r="10" spans="1:7" ht="9" customHeight="1">
      <c r="A10" s="304"/>
      <c r="B10" s="305"/>
      <c r="C10" s="315"/>
      <c r="D10" s="315"/>
      <c r="E10" s="315"/>
      <c r="F10" s="315"/>
      <c r="G10" s="316"/>
    </row>
    <row r="11" spans="1:7" ht="28.5" customHeight="1">
      <c r="A11" s="306" t="s">
        <v>643</v>
      </c>
      <c r="B11" s="307"/>
      <c r="C11" s="317" t="s">
        <v>586</v>
      </c>
      <c r="D11" s="317" t="s">
        <v>586</v>
      </c>
      <c r="E11" s="317" t="s">
        <v>586</v>
      </c>
      <c r="F11" s="317" t="s">
        <v>586</v>
      </c>
      <c r="G11" s="318" t="s">
        <v>586</v>
      </c>
    </row>
    <row r="12" spans="1:7" ht="14.25">
      <c r="A12" s="306" t="s">
        <v>642</v>
      </c>
      <c r="B12" s="307"/>
      <c r="C12" s="317" t="s">
        <v>586</v>
      </c>
      <c r="D12" s="317" t="s">
        <v>586</v>
      </c>
      <c r="E12" s="317" t="s">
        <v>586</v>
      </c>
      <c r="F12" s="317" t="s">
        <v>586</v>
      </c>
      <c r="G12" s="318" t="s">
        <v>586</v>
      </c>
    </row>
    <row r="13" spans="1:7" ht="14.25">
      <c r="A13" s="306" t="s">
        <v>641</v>
      </c>
      <c r="B13" s="307"/>
      <c r="C13" s="317" t="s">
        <v>586</v>
      </c>
      <c r="D13" s="317" t="s">
        <v>586</v>
      </c>
      <c r="E13" s="317" t="s">
        <v>586</v>
      </c>
      <c r="F13" s="317" t="s">
        <v>586</v>
      </c>
      <c r="G13" s="318" t="s">
        <v>586</v>
      </c>
    </row>
    <row r="14" spans="1:7" ht="14.25">
      <c r="A14" s="306" t="s">
        <v>1075</v>
      </c>
      <c r="B14" s="307"/>
      <c r="C14" s="317" t="s">
        <v>586</v>
      </c>
      <c r="D14" s="317" t="s">
        <v>586</v>
      </c>
      <c r="E14" s="317" t="s">
        <v>586</v>
      </c>
      <c r="F14" s="317" t="s">
        <v>586</v>
      </c>
      <c r="G14" s="318" t="s">
        <v>586</v>
      </c>
    </row>
    <row r="15" spans="1:7" ht="15">
      <c r="A15" s="304"/>
      <c r="B15" s="305"/>
      <c r="C15" s="319"/>
      <c r="D15" s="319"/>
      <c r="E15" s="319"/>
      <c r="F15" s="319"/>
      <c r="G15" s="320"/>
    </row>
    <row r="16" spans="1:7" ht="15">
      <c r="A16" s="304"/>
      <c r="B16" s="305"/>
      <c r="C16" s="319"/>
      <c r="D16" s="319"/>
      <c r="E16" s="319"/>
      <c r="F16" s="319"/>
      <c r="G16" s="320"/>
    </row>
    <row r="17" spans="1:7" s="312" customFormat="1" ht="18">
      <c r="A17" s="302" t="s">
        <v>465</v>
      </c>
      <c r="B17" s="303"/>
      <c r="C17" s="321"/>
      <c r="D17" s="321"/>
      <c r="E17" s="321"/>
      <c r="F17" s="321"/>
      <c r="G17" s="322"/>
    </row>
    <row r="18" spans="1:7" ht="9.75" customHeight="1">
      <c r="A18" s="304"/>
      <c r="B18" s="305"/>
      <c r="C18" s="319"/>
      <c r="D18" s="319"/>
      <c r="E18" s="319"/>
      <c r="F18" s="319"/>
      <c r="G18" s="320"/>
    </row>
    <row r="19" spans="1:7" ht="14.25">
      <c r="A19" s="306" t="s">
        <v>688</v>
      </c>
      <c r="B19" s="307"/>
      <c r="C19" s="317" t="s">
        <v>586</v>
      </c>
      <c r="D19" s="317" t="s">
        <v>586</v>
      </c>
      <c r="E19" s="317" t="s">
        <v>586</v>
      </c>
      <c r="F19" s="317" t="s">
        <v>586</v>
      </c>
      <c r="G19" s="318" t="s">
        <v>586</v>
      </c>
    </row>
    <row r="20" spans="1:7" ht="14.25">
      <c r="A20" s="306" t="s">
        <v>689</v>
      </c>
      <c r="B20" s="307"/>
      <c r="C20" s="317" t="s">
        <v>586</v>
      </c>
      <c r="D20" s="317" t="s">
        <v>586</v>
      </c>
      <c r="E20" s="317" t="s">
        <v>586</v>
      </c>
      <c r="F20" s="317" t="s">
        <v>586</v>
      </c>
      <c r="G20" s="318" t="s">
        <v>586</v>
      </c>
    </row>
    <row r="21" spans="1:7" ht="14.25">
      <c r="A21" s="306" t="s">
        <v>690</v>
      </c>
      <c r="B21" s="307"/>
      <c r="C21" s="317" t="s">
        <v>586</v>
      </c>
      <c r="D21" s="317" t="s">
        <v>586</v>
      </c>
      <c r="E21" s="317" t="s">
        <v>586</v>
      </c>
      <c r="F21" s="317" t="s">
        <v>586</v>
      </c>
      <c r="G21" s="318" t="s">
        <v>586</v>
      </c>
    </row>
    <row r="22" spans="1:7" ht="28.5">
      <c r="A22" s="306" t="s">
        <v>661</v>
      </c>
      <c r="B22" s="307"/>
      <c r="C22" s="317" t="s">
        <v>586</v>
      </c>
      <c r="D22" s="317" t="s">
        <v>586</v>
      </c>
      <c r="E22" s="317" t="s">
        <v>586</v>
      </c>
      <c r="F22" s="317" t="s">
        <v>586</v>
      </c>
      <c r="G22" s="318" t="s">
        <v>586</v>
      </c>
    </row>
    <row r="23" spans="1:7" ht="18" customHeight="1">
      <c r="A23" s="306" t="s">
        <v>1070</v>
      </c>
      <c r="B23" s="307"/>
      <c r="C23" s="317" t="s">
        <v>586</v>
      </c>
      <c r="D23" s="317" t="s">
        <v>586</v>
      </c>
      <c r="E23" s="317" t="s">
        <v>586</v>
      </c>
      <c r="F23" s="317" t="s">
        <v>586</v>
      </c>
      <c r="G23" s="318" t="s">
        <v>586</v>
      </c>
    </row>
    <row r="24" spans="1:7" ht="14.25">
      <c r="A24" s="306" t="s">
        <v>1071</v>
      </c>
      <c r="B24" s="307"/>
      <c r="C24" s="317" t="s">
        <v>586</v>
      </c>
      <c r="D24" s="317" t="s">
        <v>586</v>
      </c>
      <c r="E24" s="317" t="s">
        <v>586</v>
      </c>
      <c r="F24" s="317" t="s">
        <v>586</v>
      </c>
      <c r="G24" s="318" t="s">
        <v>586</v>
      </c>
    </row>
    <row r="25" spans="1:7" ht="42.75">
      <c r="A25" s="306" t="s">
        <v>984</v>
      </c>
      <c r="B25" s="307"/>
      <c r="C25" s="317" t="s">
        <v>586</v>
      </c>
      <c r="D25" s="317" t="s">
        <v>586</v>
      </c>
      <c r="E25" s="317" t="s">
        <v>586</v>
      </c>
      <c r="F25" s="317" t="s">
        <v>586</v>
      </c>
      <c r="G25" s="318" t="s">
        <v>586</v>
      </c>
    </row>
    <row r="26" spans="1:7" ht="14.25">
      <c r="A26" s="306" t="s">
        <v>1073</v>
      </c>
      <c r="B26" s="307"/>
      <c r="C26" s="317" t="s">
        <v>586</v>
      </c>
      <c r="D26" s="317" t="s">
        <v>586</v>
      </c>
      <c r="E26" s="317" t="s">
        <v>586</v>
      </c>
      <c r="F26" s="317" t="s">
        <v>586</v>
      </c>
      <c r="G26" s="318" t="s">
        <v>586</v>
      </c>
    </row>
    <row r="27" spans="1:7" ht="28.5">
      <c r="A27" s="306" t="s">
        <v>1074</v>
      </c>
      <c r="B27" s="307"/>
      <c r="C27" s="317" t="s">
        <v>586</v>
      </c>
      <c r="D27" s="317" t="s">
        <v>586</v>
      </c>
      <c r="E27" s="317" t="s">
        <v>586</v>
      </c>
      <c r="F27" s="317" t="s">
        <v>586</v>
      </c>
      <c r="G27" s="318" t="s">
        <v>586</v>
      </c>
    </row>
    <row r="28" spans="1:7" ht="28.5">
      <c r="A28" s="306" t="s">
        <v>1072</v>
      </c>
      <c r="B28" s="307"/>
      <c r="C28" s="317" t="s">
        <v>586</v>
      </c>
      <c r="D28" s="317" t="s">
        <v>586</v>
      </c>
      <c r="E28" s="317" t="s">
        <v>586</v>
      </c>
      <c r="F28" s="317" t="s">
        <v>586</v>
      </c>
      <c r="G28" s="318" t="s">
        <v>586</v>
      </c>
    </row>
    <row r="29" spans="1:7" ht="14.25">
      <c r="A29" s="306" t="s">
        <v>986</v>
      </c>
      <c r="B29" s="307"/>
      <c r="C29" s="317" t="s">
        <v>586</v>
      </c>
      <c r="D29" s="317" t="s">
        <v>586</v>
      </c>
      <c r="E29" s="317" t="s">
        <v>586</v>
      </c>
      <c r="F29" s="317" t="s">
        <v>586</v>
      </c>
      <c r="G29" s="318" t="s">
        <v>586</v>
      </c>
    </row>
    <row r="30" spans="1:7" ht="14.25">
      <c r="A30" s="142" t="s">
        <v>987</v>
      </c>
      <c r="B30" s="143"/>
      <c r="C30" s="317" t="s">
        <v>586</v>
      </c>
      <c r="D30" s="317" t="s">
        <v>586</v>
      </c>
      <c r="E30" s="317" t="s">
        <v>586</v>
      </c>
      <c r="F30" s="317" t="s">
        <v>586</v>
      </c>
      <c r="G30" s="318" t="s">
        <v>586</v>
      </c>
    </row>
    <row r="31" spans="1:7" ht="14.25">
      <c r="A31" s="306" t="s">
        <v>693</v>
      </c>
      <c r="B31" s="307"/>
      <c r="C31" s="317" t="s">
        <v>586</v>
      </c>
      <c r="D31" s="317" t="s">
        <v>586</v>
      </c>
      <c r="E31" s="317" t="s">
        <v>586</v>
      </c>
      <c r="F31" s="317" t="s">
        <v>586</v>
      </c>
      <c r="G31" s="318" t="s">
        <v>586</v>
      </c>
    </row>
    <row r="32" spans="1:7" ht="14.25">
      <c r="A32" s="306" t="s">
        <v>1069</v>
      </c>
      <c r="B32" s="307"/>
      <c r="C32" s="317" t="s">
        <v>586</v>
      </c>
      <c r="D32" s="317" t="s">
        <v>586</v>
      </c>
      <c r="E32" s="317" t="s">
        <v>586</v>
      </c>
      <c r="F32" s="317" t="s">
        <v>586</v>
      </c>
      <c r="G32" s="318" t="s">
        <v>586</v>
      </c>
    </row>
    <row r="33" spans="1:7" ht="18.75">
      <c r="A33" s="306" t="s">
        <v>185</v>
      </c>
      <c r="B33" s="307"/>
      <c r="C33" s="323" t="s">
        <v>587</v>
      </c>
      <c r="D33" s="317" t="s">
        <v>586</v>
      </c>
      <c r="E33" s="317" t="s">
        <v>586</v>
      </c>
      <c r="F33" s="317" t="s">
        <v>586</v>
      </c>
      <c r="G33" s="318" t="s">
        <v>586</v>
      </c>
    </row>
    <row r="34" spans="1:7" ht="18.75">
      <c r="A34" s="306" t="s">
        <v>184</v>
      </c>
      <c r="B34" s="307"/>
      <c r="C34" s="323" t="s">
        <v>587</v>
      </c>
      <c r="D34" s="323" t="s">
        <v>587</v>
      </c>
      <c r="E34" s="323" t="s">
        <v>587</v>
      </c>
      <c r="F34" s="317" t="s">
        <v>586</v>
      </c>
      <c r="G34" s="318" t="s">
        <v>586</v>
      </c>
    </row>
    <row r="35" spans="1:7" ht="15" customHeight="1">
      <c r="A35" s="306" t="s">
        <v>183</v>
      </c>
      <c r="B35" s="307"/>
      <c r="C35" s="323" t="s">
        <v>587</v>
      </c>
      <c r="D35" s="317" t="s">
        <v>586</v>
      </c>
      <c r="E35" s="317" t="s">
        <v>586</v>
      </c>
      <c r="F35" s="317" t="s">
        <v>586</v>
      </c>
      <c r="G35" s="318" t="s">
        <v>586</v>
      </c>
    </row>
    <row r="36" spans="1:7" ht="18.75">
      <c r="A36" s="306" t="s">
        <v>320</v>
      </c>
      <c r="B36" s="307"/>
      <c r="C36" s="323" t="s">
        <v>587</v>
      </c>
      <c r="D36" s="308">
        <v>17000</v>
      </c>
      <c r="E36" s="308">
        <v>17000</v>
      </c>
      <c r="F36" s="308">
        <v>17000</v>
      </c>
      <c r="G36" s="309">
        <v>17000</v>
      </c>
    </row>
    <row r="37" spans="1:7" ht="18.75">
      <c r="A37" s="304"/>
      <c r="B37" s="305"/>
      <c r="C37" s="323"/>
      <c r="D37" s="319"/>
      <c r="E37" s="319"/>
      <c r="F37" s="319"/>
      <c r="G37" s="320"/>
    </row>
    <row r="38" spans="1:7" ht="15">
      <c r="A38" s="304"/>
      <c r="B38" s="305"/>
      <c r="C38" s="319"/>
      <c r="D38" s="319"/>
      <c r="E38" s="319"/>
      <c r="F38" s="319"/>
      <c r="G38" s="320"/>
    </row>
    <row r="39" spans="1:7" s="312" customFormat="1" ht="18">
      <c r="A39" s="302" t="s">
        <v>424</v>
      </c>
      <c r="B39" s="303"/>
      <c r="C39" s="321"/>
      <c r="D39" s="321"/>
      <c r="E39" s="321"/>
      <c r="F39" s="321"/>
      <c r="G39" s="322"/>
    </row>
    <row r="40" spans="1:7" ht="8.25" customHeight="1">
      <c r="A40" s="304"/>
      <c r="B40" s="305"/>
      <c r="C40" s="319"/>
      <c r="D40" s="319"/>
      <c r="E40" s="319"/>
      <c r="F40" s="319"/>
      <c r="G40" s="320"/>
    </row>
    <row r="41" spans="1:7" s="324" customFormat="1" ht="14.25">
      <c r="A41" s="306" t="s">
        <v>1091</v>
      </c>
      <c r="B41" s="307"/>
      <c r="C41" s="317" t="s">
        <v>586</v>
      </c>
      <c r="D41" s="317" t="s">
        <v>586</v>
      </c>
      <c r="E41" s="317" t="s">
        <v>586</v>
      </c>
      <c r="F41" s="317" t="s">
        <v>586</v>
      </c>
      <c r="G41" s="318" t="s">
        <v>586</v>
      </c>
    </row>
    <row r="42" spans="1:7" s="324" customFormat="1" ht="14.25">
      <c r="A42" s="306" t="s">
        <v>34</v>
      </c>
      <c r="B42" s="307"/>
      <c r="C42" s="317" t="s">
        <v>586</v>
      </c>
      <c r="D42" s="317" t="s">
        <v>586</v>
      </c>
      <c r="E42" s="317" t="s">
        <v>586</v>
      </c>
      <c r="F42" s="317" t="s">
        <v>586</v>
      </c>
      <c r="G42" s="318" t="s">
        <v>586</v>
      </c>
    </row>
    <row r="43" spans="1:7" ht="19.5" customHeight="1">
      <c r="A43" s="306" t="s">
        <v>312</v>
      </c>
      <c r="B43" s="307"/>
      <c r="C43" s="323" t="s">
        <v>587</v>
      </c>
      <c r="D43" s="323" t="s">
        <v>587</v>
      </c>
      <c r="E43" s="323" t="s">
        <v>587</v>
      </c>
      <c r="F43" s="317" t="s">
        <v>586</v>
      </c>
      <c r="G43" s="318" t="s">
        <v>586</v>
      </c>
    </row>
    <row r="44" spans="1:7" s="324" customFormat="1" ht="42.75">
      <c r="A44" s="306" t="s">
        <v>1088</v>
      </c>
      <c r="B44" s="307"/>
      <c r="C44" s="323" t="s">
        <v>587</v>
      </c>
      <c r="D44" s="308">
        <v>7000</v>
      </c>
      <c r="E44" s="308">
        <v>7000</v>
      </c>
      <c r="F44" s="317" t="s">
        <v>586</v>
      </c>
      <c r="G44" s="317" t="s">
        <v>586</v>
      </c>
    </row>
    <row r="45" spans="1:7" ht="28.5">
      <c r="A45" s="306" t="s">
        <v>1087</v>
      </c>
      <c r="B45" s="307"/>
      <c r="C45" s="323" t="s">
        <v>587</v>
      </c>
      <c r="D45" s="308">
        <v>3000</v>
      </c>
      <c r="E45" s="308">
        <v>3000</v>
      </c>
      <c r="F45" s="308">
        <v>3000</v>
      </c>
      <c r="G45" s="308">
        <v>3000</v>
      </c>
    </row>
    <row r="46" spans="1:7" ht="18.75">
      <c r="A46" s="306" t="s">
        <v>781</v>
      </c>
      <c r="B46" s="307"/>
      <c r="C46" s="323" t="s">
        <v>587</v>
      </c>
      <c r="D46" s="308">
        <v>30000</v>
      </c>
      <c r="E46" s="308">
        <v>30000</v>
      </c>
      <c r="F46" s="308">
        <v>30000</v>
      </c>
      <c r="G46" s="308">
        <v>30000</v>
      </c>
    </row>
    <row r="47" spans="1:7" ht="15">
      <c r="A47" s="304"/>
      <c r="B47" s="305"/>
      <c r="C47" s="319"/>
      <c r="D47" s="319"/>
      <c r="E47" s="319"/>
      <c r="F47" s="319"/>
      <c r="G47" s="319"/>
    </row>
    <row r="48" spans="1:7" s="312" customFormat="1" ht="18">
      <c r="A48" s="302" t="s">
        <v>180</v>
      </c>
      <c r="B48" s="303"/>
      <c r="C48" s="321"/>
      <c r="D48" s="321"/>
      <c r="E48" s="321"/>
      <c r="F48" s="321"/>
      <c r="G48" s="321"/>
    </row>
    <row r="49" spans="1:7" ht="8.25" customHeight="1">
      <c r="A49" s="304"/>
      <c r="B49" s="305"/>
      <c r="C49" s="319"/>
      <c r="D49" s="319"/>
      <c r="E49" s="319"/>
      <c r="F49" s="319"/>
      <c r="G49" s="319"/>
    </row>
    <row r="50" spans="1:7" ht="14.25">
      <c r="A50" s="306" t="s">
        <v>882</v>
      </c>
      <c r="B50" s="307"/>
      <c r="C50" s="317" t="s">
        <v>586</v>
      </c>
      <c r="D50" s="317" t="s">
        <v>586</v>
      </c>
      <c r="E50" s="317" t="s">
        <v>586</v>
      </c>
      <c r="F50" s="317" t="s">
        <v>586</v>
      </c>
      <c r="G50" s="317" t="s">
        <v>586</v>
      </c>
    </row>
    <row r="51" spans="1:7" ht="28.5">
      <c r="A51" s="306" t="s">
        <v>1078</v>
      </c>
      <c r="B51" s="307"/>
      <c r="C51" s="317" t="s">
        <v>586</v>
      </c>
      <c r="D51" s="317" t="s">
        <v>586</v>
      </c>
      <c r="E51" s="317" t="s">
        <v>586</v>
      </c>
      <c r="F51" s="317" t="s">
        <v>586</v>
      </c>
      <c r="G51" s="317" t="s">
        <v>586</v>
      </c>
    </row>
    <row r="52" spans="1:7" ht="14.25">
      <c r="A52" s="306" t="s">
        <v>1079</v>
      </c>
      <c r="B52" s="307"/>
      <c r="C52" s="317" t="s">
        <v>586</v>
      </c>
      <c r="D52" s="317" t="s">
        <v>586</v>
      </c>
      <c r="E52" s="317" t="s">
        <v>586</v>
      </c>
      <c r="F52" s="317" t="s">
        <v>586</v>
      </c>
      <c r="G52" s="318" t="s">
        <v>586</v>
      </c>
    </row>
    <row r="53" spans="1:7" ht="14.25">
      <c r="A53" s="306" t="s">
        <v>1076</v>
      </c>
      <c r="B53" s="307"/>
      <c r="C53" s="317" t="s">
        <v>586</v>
      </c>
      <c r="D53" s="317" t="s">
        <v>586</v>
      </c>
      <c r="E53" s="317" t="s">
        <v>586</v>
      </c>
      <c r="F53" s="317" t="s">
        <v>586</v>
      </c>
      <c r="G53" s="318" t="s">
        <v>586</v>
      </c>
    </row>
    <row r="54" spans="1:7" ht="14.25">
      <c r="A54" s="306" t="s">
        <v>1077</v>
      </c>
      <c r="B54" s="307"/>
      <c r="C54" s="317" t="s">
        <v>586</v>
      </c>
      <c r="D54" s="317" t="s">
        <v>586</v>
      </c>
      <c r="E54" s="317" t="s">
        <v>586</v>
      </c>
      <c r="F54" s="317" t="s">
        <v>586</v>
      </c>
      <c r="G54" s="318" t="s">
        <v>586</v>
      </c>
    </row>
    <row r="55" spans="1:7" ht="18.75">
      <c r="A55" s="306" t="s">
        <v>589</v>
      </c>
      <c r="B55" s="307"/>
      <c r="C55" s="323" t="s">
        <v>587</v>
      </c>
      <c r="D55" s="323" t="s">
        <v>587</v>
      </c>
      <c r="E55" s="323" t="s">
        <v>587</v>
      </c>
      <c r="F55" s="317" t="s">
        <v>586</v>
      </c>
      <c r="G55" s="318" t="s">
        <v>586</v>
      </c>
    </row>
    <row r="56" spans="1:7" ht="28.5">
      <c r="A56" s="306" t="s">
        <v>1039</v>
      </c>
      <c r="B56" s="307"/>
      <c r="C56" s="323" t="s">
        <v>587</v>
      </c>
      <c r="D56" s="323" t="s">
        <v>587</v>
      </c>
      <c r="E56" s="323" t="s">
        <v>587</v>
      </c>
      <c r="F56" s="317" t="s">
        <v>586</v>
      </c>
      <c r="G56" s="318" t="s">
        <v>586</v>
      </c>
    </row>
    <row r="57" spans="1:7" ht="18.75">
      <c r="A57" s="306" t="s">
        <v>313</v>
      </c>
      <c r="B57" s="307"/>
      <c r="C57" s="323" t="s">
        <v>587</v>
      </c>
      <c r="D57" s="323" t="s">
        <v>587</v>
      </c>
      <c r="E57" s="323" t="s">
        <v>587</v>
      </c>
      <c r="F57" s="317" t="s">
        <v>586</v>
      </c>
      <c r="G57" s="318" t="s">
        <v>586</v>
      </c>
    </row>
    <row r="58" spans="1:7" ht="18.75">
      <c r="A58" s="306" t="s">
        <v>315</v>
      </c>
      <c r="B58" s="307"/>
      <c r="C58" s="323" t="s">
        <v>587</v>
      </c>
      <c r="D58" s="323" t="s">
        <v>587</v>
      </c>
      <c r="E58" s="323" t="s">
        <v>587</v>
      </c>
      <c r="F58" s="317" t="s">
        <v>586</v>
      </c>
      <c r="G58" s="318" t="s">
        <v>586</v>
      </c>
    </row>
    <row r="59" spans="1:7" ht="18.75">
      <c r="A59" s="306" t="s">
        <v>314</v>
      </c>
      <c r="B59" s="307"/>
      <c r="C59" s="323" t="s">
        <v>587</v>
      </c>
      <c r="D59" s="323" t="s">
        <v>587</v>
      </c>
      <c r="E59" s="323" t="s">
        <v>587</v>
      </c>
      <c r="F59" s="317" t="s">
        <v>586</v>
      </c>
      <c r="G59" s="318" t="s">
        <v>586</v>
      </c>
    </row>
    <row r="60" spans="1:7" ht="18.75">
      <c r="A60" s="306" t="s">
        <v>316</v>
      </c>
      <c r="B60" s="307"/>
      <c r="C60" s="323" t="s">
        <v>587</v>
      </c>
      <c r="D60" s="323" t="s">
        <v>587</v>
      </c>
      <c r="E60" s="323" t="s">
        <v>587</v>
      </c>
      <c r="F60" s="317" t="s">
        <v>586</v>
      </c>
      <c r="G60" s="318" t="s">
        <v>586</v>
      </c>
    </row>
    <row r="61" spans="1:7" ht="18.75">
      <c r="A61" s="306" t="s">
        <v>191</v>
      </c>
      <c r="B61" s="307"/>
      <c r="C61" s="323" t="s">
        <v>587</v>
      </c>
      <c r="D61" s="323" t="s">
        <v>587</v>
      </c>
      <c r="E61" s="323" t="s">
        <v>587</v>
      </c>
      <c r="F61" s="317" t="s">
        <v>586</v>
      </c>
      <c r="G61" s="318" t="s">
        <v>586</v>
      </c>
    </row>
    <row r="62" spans="1:7" ht="18.75">
      <c r="A62" s="306" t="s">
        <v>162</v>
      </c>
      <c r="B62" s="307"/>
      <c r="C62" s="323" t="s">
        <v>587</v>
      </c>
      <c r="D62" s="308">
        <v>8000</v>
      </c>
      <c r="E62" s="308">
        <v>8000</v>
      </c>
      <c r="F62" s="317" t="s">
        <v>586</v>
      </c>
      <c r="G62" s="318" t="s">
        <v>586</v>
      </c>
    </row>
    <row r="63" spans="1:7" ht="18.75">
      <c r="A63" s="306" t="s">
        <v>317</v>
      </c>
      <c r="B63" s="307"/>
      <c r="C63" s="323" t="s">
        <v>587</v>
      </c>
      <c r="D63" s="308">
        <v>6000</v>
      </c>
      <c r="E63" s="308">
        <v>6000</v>
      </c>
      <c r="F63" s="317" t="s">
        <v>586</v>
      </c>
      <c r="G63" s="318" t="s">
        <v>586</v>
      </c>
    </row>
    <row r="64" spans="1:7" ht="19.5" customHeight="1">
      <c r="A64" s="306"/>
      <c r="B64" s="307"/>
      <c r="C64" s="326"/>
      <c r="D64" s="326"/>
      <c r="E64" s="326"/>
      <c r="F64" s="326"/>
      <c r="G64" s="327"/>
    </row>
    <row r="65" spans="1:7" ht="15" customHeight="1">
      <c r="A65" s="306"/>
      <c r="B65" s="307"/>
      <c r="C65" s="326"/>
      <c r="D65" s="326"/>
      <c r="E65" s="326"/>
      <c r="F65" s="326"/>
      <c r="G65" s="327"/>
    </row>
    <row r="66" spans="1:7" ht="18">
      <c r="A66" s="302" t="s">
        <v>181</v>
      </c>
      <c r="B66" s="303"/>
      <c r="C66" s="326"/>
      <c r="D66" s="326"/>
      <c r="E66" s="326"/>
      <c r="F66" s="326"/>
      <c r="G66" s="327"/>
    </row>
    <row r="67" spans="1:7" ht="9" customHeight="1">
      <c r="A67" s="304"/>
      <c r="B67" s="305"/>
      <c r="C67" s="319"/>
      <c r="D67" s="319"/>
      <c r="E67" s="319"/>
      <c r="F67" s="319"/>
      <c r="G67" s="320"/>
    </row>
    <row r="68" spans="1:7" ht="15" customHeight="1">
      <c r="A68" s="306" t="s">
        <v>1092</v>
      </c>
      <c r="B68" s="307"/>
      <c r="C68" s="317" t="s">
        <v>586</v>
      </c>
      <c r="D68" s="317" t="s">
        <v>586</v>
      </c>
      <c r="E68" s="317" t="s">
        <v>586</v>
      </c>
      <c r="F68" s="317" t="s">
        <v>586</v>
      </c>
      <c r="G68" s="318" t="s">
        <v>586</v>
      </c>
    </row>
    <row r="69" spans="1:7" ht="28.5">
      <c r="A69" s="306" t="s">
        <v>1093</v>
      </c>
      <c r="B69" s="307"/>
      <c r="C69" s="317" t="s">
        <v>586</v>
      </c>
      <c r="D69" s="317" t="s">
        <v>586</v>
      </c>
      <c r="E69" s="317" t="s">
        <v>586</v>
      </c>
      <c r="F69" s="317" t="s">
        <v>586</v>
      </c>
      <c r="G69" s="318" t="s">
        <v>586</v>
      </c>
    </row>
    <row r="70" spans="1:7" ht="14.25">
      <c r="A70" s="306" t="s">
        <v>189</v>
      </c>
      <c r="B70" s="307"/>
      <c r="C70" s="317" t="s">
        <v>586</v>
      </c>
      <c r="D70" s="317" t="s">
        <v>586</v>
      </c>
      <c r="E70" s="317" t="s">
        <v>586</v>
      </c>
      <c r="F70" s="317" t="s">
        <v>586</v>
      </c>
      <c r="G70" s="318" t="s">
        <v>586</v>
      </c>
    </row>
    <row r="71" spans="1:7" ht="12.75" customHeight="1">
      <c r="A71" s="306" t="s">
        <v>443</v>
      </c>
      <c r="B71" s="307"/>
      <c r="C71" s="317" t="s">
        <v>586</v>
      </c>
      <c r="D71" s="317" t="s">
        <v>586</v>
      </c>
      <c r="E71" s="317" t="s">
        <v>586</v>
      </c>
      <c r="F71" s="317" t="s">
        <v>586</v>
      </c>
      <c r="G71" s="318" t="s">
        <v>586</v>
      </c>
    </row>
    <row r="72" spans="1:7" ht="12.75" customHeight="1">
      <c r="A72" s="306" t="s">
        <v>1094</v>
      </c>
      <c r="B72" s="307"/>
      <c r="C72" s="317" t="s">
        <v>586</v>
      </c>
      <c r="D72" s="317" t="s">
        <v>586</v>
      </c>
      <c r="E72" s="317" t="s">
        <v>586</v>
      </c>
      <c r="F72" s="317" t="s">
        <v>586</v>
      </c>
      <c r="G72" s="318" t="s">
        <v>586</v>
      </c>
    </row>
    <row r="73" spans="1:7" ht="15" customHeight="1">
      <c r="A73" s="306" t="s">
        <v>390</v>
      </c>
      <c r="B73" s="307"/>
      <c r="C73" s="317" t="s">
        <v>586</v>
      </c>
      <c r="D73" s="317" t="s">
        <v>586</v>
      </c>
      <c r="E73" s="317" t="s">
        <v>586</v>
      </c>
      <c r="F73" s="317" t="s">
        <v>586</v>
      </c>
      <c r="G73" s="318" t="s">
        <v>586</v>
      </c>
    </row>
    <row r="74" spans="1:7" ht="15" customHeight="1">
      <c r="A74" s="306" t="s">
        <v>701</v>
      </c>
      <c r="B74" s="307"/>
      <c r="C74" s="317" t="s">
        <v>586</v>
      </c>
      <c r="D74" s="317" t="s">
        <v>586</v>
      </c>
      <c r="E74" s="317" t="s">
        <v>586</v>
      </c>
      <c r="F74" s="317" t="s">
        <v>586</v>
      </c>
      <c r="G74" s="318" t="s">
        <v>586</v>
      </c>
    </row>
    <row r="75" spans="1:7" ht="15" customHeight="1">
      <c r="A75" s="306" t="s">
        <v>179</v>
      </c>
      <c r="B75" s="307"/>
      <c r="C75" s="323" t="s">
        <v>587</v>
      </c>
      <c r="D75" s="317" t="s">
        <v>586</v>
      </c>
      <c r="E75" s="317" t="s">
        <v>586</v>
      </c>
      <c r="F75" s="317" t="s">
        <v>586</v>
      </c>
      <c r="G75" s="318" t="s">
        <v>586</v>
      </c>
    </row>
    <row r="76" spans="1:7" ht="15" customHeight="1">
      <c r="A76" s="306" t="s">
        <v>182</v>
      </c>
      <c r="B76" s="307"/>
      <c r="C76" s="323" t="s">
        <v>587</v>
      </c>
      <c r="D76" s="317" t="s">
        <v>586</v>
      </c>
      <c r="E76" s="317" t="s">
        <v>586</v>
      </c>
      <c r="F76" s="317" t="s">
        <v>586</v>
      </c>
      <c r="G76" s="318" t="s">
        <v>586</v>
      </c>
    </row>
    <row r="77" spans="1:7" ht="12.75" customHeight="1">
      <c r="A77" s="306" t="s">
        <v>190</v>
      </c>
      <c r="B77" s="307"/>
      <c r="C77" s="323" t="s">
        <v>587</v>
      </c>
      <c r="D77" s="323" t="s">
        <v>587</v>
      </c>
      <c r="E77" s="323" t="s">
        <v>587</v>
      </c>
      <c r="F77" s="317" t="s">
        <v>586</v>
      </c>
      <c r="G77" s="318" t="s">
        <v>586</v>
      </c>
    </row>
    <row r="78" spans="1:7" ht="15" customHeight="1">
      <c r="A78" s="306" t="s">
        <v>487</v>
      </c>
      <c r="B78" s="307"/>
      <c r="C78" s="323" t="s">
        <v>587</v>
      </c>
      <c r="D78" s="323" t="s">
        <v>587</v>
      </c>
      <c r="E78" s="323" t="s">
        <v>587</v>
      </c>
      <c r="F78" s="317" t="s">
        <v>586</v>
      </c>
      <c r="G78" s="318" t="s">
        <v>586</v>
      </c>
    </row>
    <row r="79" spans="1:7" ht="15">
      <c r="A79" s="306" t="s">
        <v>178</v>
      </c>
      <c r="B79" s="307"/>
      <c r="C79" s="308">
        <v>28000</v>
      </c>
      <c r="D79" s="317" t="s">
        <v>586</v>
      </c>
      <c r="E79" s="317" t="s">
        <v>586</v>
      </c>
      <c r="F79" s="317" t="s">
        <v>586</v>
      </c>
      <c r="G79" s="318" t="s">
        <v>586</v>
      </c>
    </row>
    <row r="80" spans="1:7" ht="57">
      <c r="A80" s="306" t="s">
        <v>646</v>
      </c>
      <c r="B80" s="307"/>
      <c r="C80" s="325" t="s">
        <v>587</v>
      </c>
      <c r="D80" s="308">
        <v>22500</v>
      </c>
      <c r="E80" s="308">
        <v>22500</v>
      </c>
      <c r="F80" s="317" t="s">
        <v>586</v>
      </c>
      <c r="G80" s="317" t="s">
        <v>586</v>
      </c>
    </row>
    <row r="81" spans="1:7" ht="28.5">
      <c r="A81" s="306" t="s">
        <v>506</v>
      </c>
      <c r="B81" s="307"/>
      <c r="C81" s="308">
        <v>14000</v>
      </c>
      <c r="D81" s="317" t="s">
        <v>586</v>
      </c>
      <c r="E81" s="317" t="s">
        <v>586</v>
      </c>
      <c r="F81" s="317" t="s">
        <v>586</v>
      </c>
      <c r="G81" s="317" t="s">
        <v>586</v>
      </c>
    </row>
    <row r="82" spans="1:7" ht="18.75">
      <c r="A82" s="306" t="s">
        <v>783</v>
      </c>
      <c r="B82" s="307"/>
      <c r="C82" s="323" t="s">
        <v>587</v>
      </c>
      <c r="D82" s="308">
        <v>15000</v>
      </c>
      <c r="E82" s="308">
        <v>15000</v>
      </c>
      <c r="F82" s="308">
        <v>15000</v>
      </c>
      <c r="G82" s="308">
        <v>15000</v>
      </c>
    </row>
    <row r="83" spans="1:7" ht="71.25">
      <c r="A83" s="306" t="s">
        <v>263</v>
      </c>
      <c r="B83" s="307"/>
      <c r="C83" s="323" t="s">
        <v>587</v>
      </c>
      <c r="D83" s="308">
        <v>20000</v>
      </c>
      <c r="E83" s="308">
        <v>20000</v>
      </c>
      <c r="F83" s="317" t="s">
        <v>586</v>
      </c>
      <c r="G83" s="317" t="s">
        <v>586</v>
      </c>
    </row>
    <row r="84" spans="1:7" ht="15">
      <c r="A84" s="304"/>
      <c r="B84" s="305"/>
      <c r="C84" s="319"/>
      <c r="D84" s="319"/>
      <c r="E84" s="319"/>
      <c r="F84" s="319"/>
      <c r="G84" s="320"/>
    </row>
    <row r="85" spans="1:7" s="312" customFormat="1" ht="18">
      <c r="A85" s="302" t="s">
        <v>733</v>
      </c>
      <c r="B85" s="303"/>
      <c r="C85" s="321"/>
      <c r="D85" s="321"/>
      <c r="E85" s="321"/>
      <c r="F85" s="321"/>
      <c r="G85" s="322"/>
    </row>
    <row r="86" spans="1:7" ht="9" customHeight="1">
      <c r="A86" s="304"/>
      <c r="B86" s="305"/>
      <c r="C86" s="319"/>
      <c r="D86" s="319"/>
      <c r="E86" s="319"/>
      <c r="F86" s="319"/>
      <c r="G86" s="320"/>
    </row>
    <row r="87" spans="1:7" ht="33.75" customHeight="1">
      <c r="A87" s="306" t="s">
        <v>444</v>
      </c>
      <c r="B87" s="307"/>
      <c r="C87" s="317" t="s">
        <v>586</v>
      </c>
      <c r="D87" s="317" t="s">
        <v>586</v>
      </c>
      <c r="E87" s="317" t="s">
        <v>586</v>
      </c>
      <c r="F87" s="317" t="s">
        <v>586</v>
      </c>
      <c r="G87" s="318" t="s">
        <v>586</v>
      </c>
    </row>
    <row r="88" spans="1:8" ht="42.75">
      <c r="A88" s="306" t="s">
        <v>647</v>
      </c>
      <c r="B88" s="307"/>
      <c r="C88" s="308">
        <v>10000</v>
      </c>
      <c r="D88" s="308">
        <v>10000</v>
      </c>
      <c r="E88" s="308">
        <v>10000</v>
      </c>
      <c r="F88" s="308">
        <v>10000</v>
      </c>
      <c r="G88" s="309">
        <v>10000</v>
      </c>
      <c r="H88" s="329"/>
    </row>
    <row r="89" spans="1:7" ht="18.75">
      <c r="A89" s="306" t="s">
        <v>508</v>
      </c>
      <c r="B89" s="307"/>
      <c r="C89" s="317" t="s">
        <v>586</v>
      </c>
      <c r="D89" s="323" t="s">
        <v>587</v>
      </c>
      <c r="E89" s="323" t="s">
        <v>587</v>
      </c>
      <c r="F89" s="323" t="s">
        <v>587</v>
      </c>
      <c r="G89" s="328" t="s">
        <v>587</v>
      </c>
    </row>
    <row r="90" spans="1:7" ht="18.75">
      <c r="A90" s="306" t="s">
        <v>509</v>
      </c>
      <c r="B90" s="307"/>
      <c r="C90" s="323" t="s">
        <v>587</v>
      </c>
      <c r="D90" s="317" t="s">
        <v>586</v>
      </c>
      <c r="E90" s="317" t="s">
        <v>586</v>
      </c>
      <c r="F90" s="317" t="s">
        <v>586</v>
      </c>
      <c r="G90" s="318" t="s">
        <v>586</v>
      </c>
    </row>
    <row r="91" spans="1:7" ht="18.75">
      <c r="A91" s="306" t="s">
        <v>1089</v>
      </c>
      <c r="B91" s="307"/>
      <c r="C91" s="317" t="s">
        <v>586</v>
      </c>
      <c r="D91" s="317" t="s">
        <v>586</v>
      </c>
      <c r="E91" s="317" t="s">
        <v>586</v>
      </c>
      <c r="F91" s="323" t="s">
        <v>587</v>
      </c>
      <c r="G91" s="328" t="s">
        <v>587</v>
      </c>
    </row>
    <row r="92" spans="1:7" ht="28.5">
      <c r="A92" s="306" t="s">
        <v>1090</v>
      </c>
      <c r="B92" s="307"/>
      <c r="C92" s="317" t="s">
        <v>586</v>
      </c>
      <c r="D92" s="317" t="s">
        <v>586</v>
      </c>
      <c r="E92" s="317" t="s">
        <v>586</v>
      </c>
      <c r="F92" s="317" t="s">
        <v>586</v>
      </c>
      <c r="G92" s="318" t="s">
        <v>586</v>
      </c>
    </row>
    <row r="93" spans="1:7" ht="42.75">
      <c r="A93" s="306" t="s">
        <v>645</v>
      </c>
      <c r="B93" s="307"/>
      <c r="C93" s="323" t="s">
        <v>587</v>
      </c>
      <c r="D93" s="323" t="s">
        <v>587</v>
      </c>
      <c r="E93" s="323" t="s">
        <v>587</v>
      </c>
      <c r="F93" s="317" t="s">
        <v>586</v>
      </c>
      <c r="G93" s="318" t="s">
        <v>586</v>
      </c>
    </row>
    <row r="94" spans="1:7" ht="28.5">
      <c r="A94" s="306" t="s">
        <v>1095</v>
      </c>
      <c r="B94" s="307"/>
      <c r="C94" s="317" t="s">
        <v>586</v>
      </c>
      <c r="D94" s="323" t="s">
        <v>587</v>
      </c>
      <c r="E94" s="323" t="s">
        <v>587</v>
      </c>
      <c r="F94" s="323" t="s">
        <v>587</v>
      </c>
      <c r="G94" s="328" t="s">
        <v>587</v>
      </c>
    </row>
    <row r="95" spans="1:7" ht="28.5">
      <c r="A95" s="306" t="s">
        <v>318</v>
      </c>
      <c r="B95" s="307"/>
      <c r="C95" s="323" t="s">
        <v>587</v>
      </c>
      <c r="D95" s="317" t="s">
        <v>586</v>
      </c>
      <c r="E95" s="317" t="s">
        <v>586</v>
      </c>
      <c r="F95" s="317" t="s">
        <v>586</v>
      </c>
      <c r="G95" s="318" t="s">
        <v>586</v>
      </c>
    </row>
    <row r="96" spans="1:7" ht="15" customHeight="1">
      <c r="A96" s="306" t="s">
        <v>319</v>
      </c>
      <c r="B96" s="307"/>
      <c r="C96" s="323" t="s">
        <v>587</v>
      </c>
      <c r="D96" s="308">
        <v>18000</v>
      </c>
      <c r="E96" s="308">
        <v>18000</v>
      </c>
      <c r="F96" s="308">
        <v>18000</v>
      </c>
      <c r="G96" s="309">
        <v>18000</v>
      </c>
    </row>
    <row r="97" spans="1:7" ht="42.75">
      <c r="A97" s="306" t="s">
        <v>442</v>
      </c>
      <c r="B97" s="307"/>
      <c r="C97" s="323" t="s">
        <v>587</v>
      </c>
      <c r="D97" s="323" t="s">
        <v>587</v>
      </c>
      <c r="E97" s="323" t="s">
        <v>587</v>
      </c>
      <c r="F97" s="308">
        <v>25000</v>
      </c>
      <c r="G97" s="309">
        <v>25000</v>
      </c>
    </row>
    <row r="98" spans="1:7" ht="15" customHeight="1">
      <c r="A98" s="306" t="s">
        <v>445</v>
      </c>
      <c r="B98" s="307"/>
      <c r="C98" s="317" t="s">
        <v>586</v>
      </c>
      <c r="D98" s="317" t="s">
        <v>586</v>
      </c>
      <c r="E98" s="317" t="s">
        <v>586</v>
      </c>
      <c r="F98" s="317" t="s">
        <v>586</v>
      </c>
      <c r="G98" s="318" t="s">
        <v>586</v>
      </c>
    </row>
    <row r="99" spans="1:7" ht="18.75">
      <c r="A99" s="306" t="s">
        <v>186</v>
      </c>
      <c r="B99" s="307"/>
      <c r="C99" s="317" t="s">
        <v>586</v>
      </c>
      <c r="D99" s="323" t="s">
        <v>587</v>
      </c>
      <c r="E99" s="323" t="s">
        <v>587</v>
      </c>
      <c r="F99" s="323" t="s">
        <v>587</v>
      </c>
      <c r="G99" s="328" t="s">
        <v>587</v>
      </c>
    </row>
    <row r="100" spans="1:7" ht="18.75">
      <c r="A100" s="306" t="s">
        <v>187</v>
      </c>
      <c r="B100" s="307"/>
      <c r="C100" s="323" t="s">
        <v>587</v>
      </c>
      <c r="D100" s="317" t="s">
        <v>586</v>
      </c>
      <c r="E100" s="317" t="s">
        <v>586</v>
      </c>
      <c r="F100" s="323" t="s">
        <v>587</v>
      </c>
      <c r="G100" s="328" t="s">
        <v>587</v>
      </c>
    </row>
    <row r="101" spans="1:7" ht="19.5" thickBot="1">
      <c r="A101" s="333" t="s">
        <v>782</v>
      </c>
      <c r="B101" s="334"/>
      <c r="C101" s="335" t="s">
        <v>587</v>
      </c>
      <c r="D101" s="335" t="s">
        <v>587</v>
      </c>
      <c r="E101" s="335" t="s">
        <v>587</v>
      </c>
      <c r="F101" s="336" t="s">
        <v>586</v>
      </c>
      <c r="G101" s="337" t="s">
        <v>586</v>
      </c>
    </row>
  </sheetData>
  <mergeCells count="5">
    <mergeCell ref="A1:G1"/>
    <mergeCell ref="B5:B6"/>
    <mergeCell ref="F4:G4"/>
    <mergeCell ref="D4:E4"/>
    <mergeCell ref="A2:G2"/>
  </mergeCells>
  <printOptions/>
  <pageMargins left="0.45" right="0.47" top="0.66" bottom="0.82" header="0.5" footer="0.5"/>
  <pageSetup horizontalDpi="600" verticalDpi="600" orientation="portrait" paperSize="9" scale="35" r:id="rId1"/>
</worksheet>
</file>

<file path=xl/worksheets/sheet30.xml><?xml version="1.0" encoding="utf-8"?>
<worksheet xmlns="http://schemas.openxmlformats.org/spreadsheetml/2006/main" xmlns:r="http://schemas.openxmlformats.org/officeDocument/2006/relationships">
  <sheetPr codeName="Sheet18"/>
  <dimension ref="A1:L105"/>
  <sheetViews>
    <sheetView zoomScale="70" zoomScaleNormal="70" workbookViewId="0" topLeftCell="A1">
      <selection activeCell="H8" sqref="H8"/>
    </sheetView>
  </sheetViews>
  <sheetFormatPr defaultColWidth="8.875" defaultRowHeight="12.75"/>
  <cols>
    <col min="1" max="1" width="75.125" style="113" customWidth="1"/>
    <col min="2" max="3" width="19.875" style="113" customWidth="1"/>
    <col min="4" max="4" width="21.875" style="113" customWidth="1"/>
    <col min="5" max="5" width="20.75390625" style="113" customWidth="1"/>
    <col min="6" max="16384" width="8.875" style="113" customWidth="1"/>
  </cols>
  <sheetData>
    <row r="1" spans="1:5" ht="17.25" customHeight="1">
      <c r="A1" s="673" t="s">
        <v>475</v>
      </c>
      <c r="B1" s="673"/>
      <c r="C1" s="673"/>
      <c r="D1" s="673"/>
      <c r="E1" s="673"/>
    </row>
    <row r="2" spans="1:5" ht="14.25" customHeight="1">
      <c r="A2" s="673"/>
      <c r="B2" s="673"/>
      <c r="C2" s="673"/>
      <c r="D2" s="673"/>
      <c r="E2" s="673"/>
    </row>
    <row r="3" spans="1:12" s="1" customFormat="1" ht="22.5" customHeight="1">
      <c r="A3" s="642" t="s">
        <v>87</v>
      </c>
      <c r="B3" s="642"/>
      <c r="C3" s="642"/>
      <c r="D3" s="642"/>
      <c r="E3" s="642"/>
      <c r="F3" s="525"/>
      <c r="G3" s="525"/>
      <c r="H3" s="525"/>
      <c r="I3" s="525"/>
      <c r="J3" s="525"/>
      <c r="K3" s="525"/>
      <c r="L3" s="525"/>
    </row>
    <row r="4" spans="1:12" s="1" customFormat="1" ht="73.5" customHeight="1">
      <c r="A4" s="632"/>
      <c r="B4" s="521"/>
      <c r="C4" s="521"/>
      <c r="D4" s="521"/>
      <c r="E4" s="521"/>
      <c r="F4" s="525"/>
      <c r="G4" s="525"/>
      <c r="H4" s="525"/>
      <c r="I4" s="525"/>
      <c r="J4" s="525"/>
      <c r="K4" s="525"/>
      <c r="L4" s="525"/>
    </row>
    <row r="5" spans="1:5" ht="15">
      <c r="A5" s="168"/>
      <c r="B5" s="168"/>
      <c r="C5" s="168"/>
      <c r="D5" s="168"/>
      <c r="E5" s="168"/>
    </row>
    <row r="6" spans="1:5" s="117" customFormat="1" ht="15">
      <c r="A6" s="174" t="s">
        <v>684</v>
      </c>
      <c r="B6" s="168"/>
      <c r="C6" s="168"/>
      <c r="D6" s="168"/>
      <c r="E6" s="168"/>
    </row>
    <row r="7" spans="1:5" ht="15.75" thickBot="1">
      <c r="A7" s="175" t="s">
        <v>685</v>
      </c>
      <c r="B7" s="554"/>
      <c r="C7" s="554"/>
      <c r="D7" s="554"/>
      <c r="E7" s="554"/>
    </row>
    <row r="8" spans="1:5" s="114" customFormat="1" ht="90">
      <c r="A8" s="555" t="s">
        <v>686</v>
      </c>
      <c r="B8" s="556" t="s">
        <v>476</v>
      </c>
      <c r="C8" s="556" t="s">
        <v>477</v>
      </c>
      <c r="D8" s="556" t="s">
        <v>478</v>
      </c>
      <c r="E8" s="557" t="s">
        <v>479</v>
      </c>
    </row>
    <row r="9" spans="1:5" s="114" customFormat="1" ht="18">
      <c r="A9" s="558"/>
      <c r="B9" s="176"/>
      <c r="C9" s="176"/>
      <c r="D9" s="176"/>
      <c r="E9" s="541"/>
    </row>
    <row r="10" spans="1:5" s="114" customFormat="1" ht="18">
      <c r="A10" s="558"/>
      <c r="B10" s="3"/>
      <c r="C10" s="3"/>
      <c r="D10" s="3"/>
      <c r="E10" s="542"/>
    </row>
    <row r="11" spans="1:5" ht="18">
      <c r="A11" s="559" t="s">
        <v>952</v>
      </c>
      <c r="B11" s="429">
        <f>((922000)+21000)+10000</f>
        <v>953000</v>
      </c>
      <c r="C11" s="429">
        <f>((932000)+21000)+10000</f>
        <v>963000</v>
      </c>
      <c r="D11" s="429">
        <f>((956000)+21000)+10000</f>
        <v>987000</v>
      </c>
      <c r="E11" s="543">
        <f>((1129000)+21000)+10000</f>
        <v>1160000</v>
      </c>
    </row>
    <row r="12" spans="1:5" s="114" customFormat="1" ht="12" customHeight="1">
      <c r="A12" s="558"/>
      <c r="B12" s="176"/>
      <c r="C12" s="176"/>
      <c r="D12" s="176"/>
      <c r="E12" s="541"/>
    </row>
    <row r="13" spans="1:5" s="114" customFormat="1" ht="30" customHeight="1">
      <c r="A13" s="558" t="s">
        <v>585</v>
      </c>
      <c r="B13" s="122"/>
      <c r="C13" s="122"/>
      <c r="D13" s="122"/>
      <c r="E13" s="544"/>
    </row>
    <row r="14" spans="1:5" s="170" customFormat="1" ht="14.25">
      <c r="A14" s="560" t="s">
        <v>270</v>
      </c>
      <c r="B14" s="177" t="s">
        <v>1054</v>
      </c>
      <c r="C14" s="177" t="s">
        <v>1054</v>
      </c>
      <c r="D14" s="177" t="s">
        <v>1054</v>
      </c>
      <c r="E14" s="545" t="s">
        <v>1054</v>
      </c>
    </row>
    <row r="15" spans="1:5" ht="14.25">
      <c r="A15" s="560" t="s">
        <v>408</v>
      </c>
      <c r="B15" s="178">
        <v>120</v>
      </c>
      <c r="C15" s="178">
        <v>120</v>
      </c>
      <c r="D15" s="178">
        <v>120</v>
      </c>
      <c r="E15" s="546">
        <v>160</v>
      </c>
    </row>
    <row r="16" spans="1:5" ht="14.25">
      <c r="A16" s="560" t="s">
        <v>954</v>
      </c>
      <c r="B16" s="124" t="s">
        <v>586</v>
      </c>
      <c r="C16" s="124" t="s">
        <v>586</v>
      </c>
      <c r="D16" s="124" t="s">
        <v>586</v>
      </c>
      <c r="E16" s="547" t="s">
        <v>586</v>
      </c>
    </row>
    <row r="17" spans="1:5" ht="14.25">
      <c r="A17" s="560" t="s">
        <v>1062</v>
      </c>
      <c r="B17" s="124" t="s">
        <v>586</v>
      </c>
      <c r="C17" s="124" t="s">
        <v>586</v>
      </c>
      <c r="D17" s="124" t="s">
        <v>586</v>
      </c>
      <c r="E17" s="547" t="s">
        <v>586</v>
      </c>
    </row>
    <row r="18" spans="1:6" ht="14.25">
      <c r="A18" s="560" t="s">
        <v>956</v>
      </c>
      <c r="B18" s="130">
        <v>69300</v>
      </c>
      <c r="C18" s="130">
        <v>69300</v>
      </c>
      <c r="D18" s="130">
        <v>69300</v>
      </c>
      <c r="E18" s="548">
        <v>69300</v>
      </c>
      <c r="F18" s="182"/>
    </row>
    <row r="19" spans="1:5" ht="28.5">
      <c r="A19" s="560" t="s">
        <v>115</v>
      </c>
      <c r="B19" s="130">
        <v>5000</v>
      </c>
      <c r="C19" s="130">
        <v>5000</v>
      </c>
      <c r="D19" s="124" t="s">
        <v>586</v>
      </c>
      <c r="E19" s="547" t="s">
        <v>586</v>
      </c>
    </row>
    <row r="20" spans="1:5" ht="28.5">
      <c r="A20" s="560" t="s">
        <v>576</v>
      </c>
      <c r="B20" s="130">
        <v>11900</v>
      </c>
      <c r="C20" s="130">
        <v>11900</v>
      </c>
      <c r="D20" s="130">
        <v>11900</v>
      </c>
      <c r="E20" s="548">
        <v>11900</v>
      </c>
    </row>
    <row r="21" spans="1:5" ht="28.5">
      <c r="A21" s="560" t="s">
        <v>597</v>
      </c>
      <c r="B21" s="130">
        <v>5000</v>
      </c>
      <c r="C21" s="124" t="s">
        <v>586</v>
      </c>
      <c r="D21" s="124" t="s">
        <v>586</v>
      </c>
      <c r="E21" s="547" t="s">
        <v>586</v>
      </c>
    </row>
    <row r="22" spans="1:5" ht="28.5">
      <c r="A22" s="560" t="s">
        <v>204</v>
      </c>
      <c r="B22" s="130">
        <v>5000</v>
      </c>
      <c r="C22" s="130">
        <v>5000</v>
      </c>
      <c r="D22" s="124" t="s">
        <v>586</v>
      </c>
      <c r="E22" s="547" t="s">
        <v>586</v>
      </c>
    </row>
    <row r="23" spans="1:5" ht="28.5">
      <c r="A23" s="560" t="s">
        <v>205</v>
      </c>
      <c r="B23" s="130">
        <v>5000</v>
      </c>
      <c r="C23" s="130">
        <v>5000</v>
      </c>
      <c r="D23" s="127" t="s">
        <v>587</v>
      </c>
      <c r="E23" s="549" t="s">
        <v>587</v>
      </c>
    </row>
    <row r="24" spans="1:5" ht="14.25">
      <c r="A24" s="560" t="s">
        <v>206</v>
      </c>
      <c r="B24" s="130">
        <v>8900</v>
      </c>
      <c r="C24" s="130">
        <v>8900</v>
      </c>
      <c r="D24" s="130">
        <v>8900</v>
      </c>
      <c r="E24" s="548">
        <v>8900</v>
      </c>
    </row>
    <row r="25" spans="1:5" ht="28.5">
      <c r="A25" s="560" t="s">
        <v>207</v>
      </c>
      <c r="B25" s="130">
        <v>11500</v>
      </c>
      <c r="C25" s="130">
        <v>11500</v>
      </c>
      <c r="D25" s="130">
        <v>11500</v>
      </c>
      <c r="E25" s="548">
        <v>11500</v>
      </c>
    </row>
    <row r="26" spans="1:5" ht="28.5">
      <c r="A26" s="560" t="s">
        <v>208</v>
      </c>
      <c r="B26" s="130">
        <v>11500</v>
      </c>
      <c r="C26" s="130">
        <v>11500</v>
      </c>
      <c r="D26" s="130">
        <v>11500</v>
      </c>
      <c r="E26" s="548">
        <v>11500</v>
      </c>
    </row>
    <row r="27" spans="1:5" ht="14.25">
      <c r="A27" s="560" t="s">
        <v>464</v>
      </c>
      <c r="B27" s="124" t="s">
        <v>586</v>
      </c>
      <c r="C27" s="124" t="s">
        <v>586</v>
      </c>
      <c r="D27" s="124" t="s">
        <v>586</v>
      </c>
      <c r="E27" s="547" t="s">
        <v>586</v>
      </c>
    </row>
    <row r="28" spans="1:5" ht="14.25">
      <c r="A28" s="560" t="s">
        <v>209</v>
      </c>
      <c r="B28" s="130">
        <v>5000</v>
      </c>
      <c r="C28" s="130">
        <v>5000</v>
      </c>
      <c r="D28" s="130">
        <v>5000</v>
      </c>
      <c r="E28" s="548">
        <v>5000</v>
      </c>
    </row>
    <row r="29" spans="1:5" ht="14.25">
      <c r="A29" s="560" t="s">
        <v>210</v>
      </c>
      <c r="B29" s="130">
        <v>1600</v>
      </c>
      <c r="C29" s="130">
        <v>1600</v>
      </c>
      <c r="D29" s="130">
        <v>1600</v>
      </c>
      <c r="E29" s="548">
        <v>1600</v>
      </c>
    </row>
    <row r="30" spans="1:5" ht="14.25">
      <c r="A30" s="560" t="s">
        <v>211</v>
      </c>
      <c r="B30" s="130">
        <v>2000</v>
      </c>
      <c r="C30" s="130">
        <v>2000</v>
      </c>
      <c r="D30" s="130">
        <v>2000</v>
      </c>
      <c r="E30" s="548">
        <v>2000</v>
      </c>
    </row>
    <row r="31" spans="1:5" ht="14.25">
      <c r="A31" s="560" t="s">
        <v>212</v>
      </c>
      <c r="B31" s="130">
        <v>5000</v>
      </c>
      <c r="C31" s="130">
        <v>5000</v>
      </c>
      <c r="D31" s="130">
        <v>5000</v>
      </c>
      <c r="E31" s="548">
        <v>5000</v>
      </c>
    </row>
    <row r="32" spans="1:5" ht="12" customHeight="1">
      <c r="A32" s="561"/>
      <c r="B32" s="125"/>
      <c r="C32" s="125"/>
      <c r="D32" s="125"/>
      <c r="E32" s="550"/>
    </row>
    <row r="33" spans="1:5" s="114" customFormat="1" ht="30" customHeight="1">
      <c r="A33" s="558" t="s">
        <v>465</v>
      </c>
      <c r="B33" s="126"/>
      <c r="C33" s="126"/>
      <c r="D33" s="126"/>
      <c r="E33" s="551"/>
    </row>
    <row r="34" spans="1:5" ht="14.25">
      <c r="A34" s="560" t="s">
        <v>466</v>
      </c>
      <c r="B34" s="124" t="s">
        <v>586</v>
      </c>
      <c r="C34" s="124" t="s">
        <v>586</v>
      </c>
      <c r="D34" s="124" t="s">
        <v>586</v>
      </c>
      <c r="E34" s="547" t="s">
        <v>586</v>
      </c>
    </row>
    <row r="35" spans="1:5" ht="14.25">
      <c r="A35" s="560" t="s">
        <v>467</v>
      </c>
      <c r="B35" s="124" t="s">
        <v>586</v>
      </c>
      <c r="C35" s="124" t="s">
        <v>586</v>
      </c>
      <c r="D35" s="124" t="s">
        <v>586</v>
      </c>
      <c r="E35" s="547" t="s">
        <v>586</v>
      </c>
    </row>
    <row r="36" spans="1:5" ht="28.5">
      <c r="A36" s="560" t="s">
        <v>292</v>
      </c>
      <c r="B36" s="130">
        <v>26700</v>
      </c>
      <c r="C36" s="130">
        <v>26700</v>
      </c>
      <c r="D36" s="130">
        <v>26700</v>
      </c>
      <c r="E36" s="548">
        <v>26700</v>
      </c>
    </row>
    <row r="37" spans="1:5" ht="14.25">
      <c r="A37" s="560" t="s">
        <v>293</v>
      </c>
      <c r="B37" s="130">
        <v>6900</v>
      </c>
      <c r="C37" s="130">
        <v>6900</v>
      </c>
      <c r="D37" s="130">
        <v>6900</v>
      </c>
      <c r="E37" s="548">
        <v>6900</v>
      </c>
    </row>
    <row r="38" spans="1:5" ht="14.25">
      <c r="A38" s="560" t="s">
        <v>45</v>
      </c>
      <c r="B38" s="124" t="s">
        <v>586</v>
      </c>
      <c r="C38" s="124" t="s">
        <v>586</v>
      </c>
      <c r="D38" s="124" t="s">
        <v>586</v>
      </c>
      <c r="E38" s="547" t="s">
        <v>586</v>
      </c>
    </row>
    <row r="39" spans="1:5" ht="14.25">
      <c r="A39" s="560" t="s">
        <v>480</v>
      </c>
      <c r="B39" s="124" t="s">
        <v>586</v>
      </c>
      <c r="C39" s="124" t="s">
        <v>586</v>
      </c>
      <c r="D39" s="124" t="s">
        <v>586</v>
      </c>
      <c r="E39" s="547" t="s">
        <v>586</v>
      </c>
    </row>
    <row r="40" spans="1:5" ht="14.25">
      <c r="A40" s="560" t="s">
        <v>117</v>
      </c>
      <c r="B40" s="130">
        <v>11500</v>
      </c>
      <c r="C40" s="130">
        <v>11500</v>
      </c>
      <c r="D40" s="130">
        <v>11500</v>
      </c>
      <c r="E40" s="548">
        <v>11500</v>
      </c>
    </row>
    <row r="41" spans="1:5" ht="42.75">
      <c r="A41" s="560" t="s">
        <v>594</v>
      </c>
      <c r="B41" s="130">
        <v>31300</v>
      </c>
      <c r="C41" s="130">
        <v>31300</v>
      </c>
      <c r="D41" s="130">
        <v>31300</v>
      </c>
      <c r="E41" s="548">
        <v>31300</v>
      </c>
    </row>
    <row r="42" spans="1:5" ht="28.5">
      <c r="A42" s="560" t="s">
        <v>852</v>
      </c>
      <c r="B42" s="124" t="s">
        <v>586</v>
      </c>
      <c r="C42" s="124" t="s">
        <v>586</v>
      </c>
      <c r="D42" s="124" t="s">
        <v>586</v>
      </c>
      <c r="E42" s="547" t="s">
        <v>586</v>
      </c>
    </row>
    <row r="43" spans="1:5" ht="14.25">
      <c r="A43" s="562" t="s">
        <v>132</v>
      </c>
      <c r="B43" s="124" t="s">
        <v>586</v>
      </c>
      <c r="C43" s="124" t="s">
        <v>586</v>
      </c>
      <c r="D43" s="124" t="s">
        <v>586</v>
      </c>
      <c r="E43" s="547" t="s">
        <v>586</v>
      </c>
    </row>
    <row r="44" spans="1:5" ht="14.25">
      <c r="A44" s="560" t="s">
        <v>290</v>
      </c>
      <c r="B44" s="124" t="s">
        <v>586</v>
      </c>
      <c r="C44" s="124" t="s">
        <v>586</v>
      </c>
      <c r="D44" s="124" t="s">
        <v>586</v>
      </c>
      <c r="E44" s="547" t="s">
        <v>586</v>
      </c>
    </row>
    <row r="45" spans="1:5" s="1" customFormat="1" ht="14.25">
      <c r="A45" s="560" t="s">
        <v>133</v>
      </c>
      <c r="B45" s="130">
        <v>15800</v>
      </c>
      <c r="C45" s="130">
        <v>15800</v>
      </c>
      <c r="D45" s="130">
        <v>15800</v>
      </c>
      <c r="E45" s="548">
        <v>15800</v>
      </c>
    </row>
    <row r="46" spans="1:5" ht="14.25">
      <c r="A46" s="560" t="s">
        <v>143</v>
      </c>
      <c r="B46" s="124" t="s">
        <v>586</v>
      </c>
      <c r="C46" s="124" t="s">
        <v>586</v>
      </c>
      <c r="D46" s="124" t="s">
        <v>586</v>
      </c>
      <c r="E46" s="547" t="s">
        <v>586</v>
      </c>
    </row>
    <row r="47" spans="1:5" ht="28.5">
      <c r="A47" s="562" t="s">
        <v>134</v>
      </c>
      <c r="B47" s="124" t="s">
        <v>586</v>
      </c>
      <c r="C47" s="124" t="s">
        <v>586</v>
      </c>
      <c r="D47" s="124" t="s">
        <v>586</v>
      </c>
      <c r="E47" s="547" t="s">
        <v>586</v>
      </c>
    </row>
    <row r="48" spans="1:5" ht="14.25">
      <c r="A48" s="562" t="s">
        <v>135</v>
      </c>
      <c r="B48" s="124" t="s">
        <v>586</v>
      </c>
      <c r="C48" s="124" t="s">
        <v>586</v>
      </c>
      <c r="D48" s="124" t="s">
        <v>586</v>
      </c>
      <c r="E48" s="547" t="s">
        <v>586</v>
      </c>
    </row>
    <row r="49" spans="1:5" ht="12" customHeight="1">
      <c r="A49" s="561"/>
      <c r="B49" s="125"/>
      <c r="C49" s="125"/>
      <c r="D49" s="125"/>
      <c r="E49" s="550"/>
    </row>
    <row r="50" spans="1:5" s="114" customFormat="1" ht="30" customHeight="1">
      <c r="A50" s="558" t="s">
        <v>424</v>
      </c>
      <c r="B50" s="126"/>
      <c r="C50" s="126"/>
      <c r="D50" s="126"/>
      <c r="E50" s="551"/>
    </row>
    <row r="51" spans="1:5" ht="14.25">
      <c r="A51" s="560" t="s">
        <v>136</v>
      </c>
      <c r="B51" s="124" t="s">
        <v>586</v>
      </c>
      <c r="C51" s="124" t="s">
        <v>586</v>
      </c>
      <c r="D51" s="124" t="s">
        <v>586</v>
      </c>
      <c r="E51" s="547" t="s">
        <v>586</v>
      </c>
    </row>
    <row r="52" spans="1:5" ht="14.25">
      <c r="A52" s="560" t="s">
        <v>425</v>
      </c>
      <c r="B52" s="130">
        <v>6900</v>
      </c>
      <c r="C52" s="130">
        <v>6900</v>
      </c>
      <c r="D52" s="130">
        <v>6900</v>
      </c>
      <c r="E52" s="548">
        <v>6900</v>
      </c>
    </row>
    <row r="53" spans="1:5" ht="14.25">
      <c r="A53" s="560" t="s">
        <v>577</v>
      </c>
      <c r="B53" s="130">
        <v>5000</v>
      </c>
      <c r="C53" s="130">
        <v>5000</v>
      </c>
      <c r="D53" s="130">
        <v>5000</v>
      </c>
      <c r="E53" s="548">
        <v>5000</v>
      </c>
    </row>
    <row r="54" spans="1:5" ht="14.25">
      <c r="A54" s="560" t="s">
        <v>348</v>
      </c>
      <c r="B54" s="130">
        <v>0</v>
      </c>
      <c r="C54" s="130">
        <v>0</v>
      </c>
      <c r="D54" s="130">
        <v>0</v>
      </c>
      <c r="E54" s="548">
        <v>0</v>
      </c>
    </row>
    <row r="55" spans="1:5" ht="14.25">
      <c r="A55" s="560" t="s">
        <v>437</v>
      </c>
      <c r="B55" s="130">
        <v>6900</v>
      </c>
      <c r="C55" s="130">
        <v>6900</v>
      </c>
      <c r="D55" s="130">
        <v>6900</v>
      </c>
      <c r="E55" s="548">
        <v>6900</v>
      </c>
    </row>
    <row r="56" spans="1:5" s="115" customFormat="1" ht="28.5">
      <c r="A56" s="560" t="s">
        <v>137</v>
      </c>
      <c r="B56" s="130">
        <v>8900</v>
      </c>
      <c r="C56" s="130">
        <v>8900</v>
      </c>
      <c r="D56" s="130">
        <v>8900</v>
      </c>
      <c r="E56" s="548">
        <v>8900</v>
      </c>
    </row>
    <row r="57" spans="1:5" ht="14.25">
      <c r="A57" s="560" t="s">
        <v>349</v>
      </c>
      <c r="B57" s="130">
        <v>2400</v>
      </c>
      <c r="C57" s="130">
        <v>2400</v>
      </c>
      <c r="D57" s="130">
        <v>2400</v>
      </c>
      <c r="E57" s="548">
        <v>2400</v>
      </c>
    </row>
    <row r="58" spans="1:5" ht="14.25">
      <c r="A58" s="560" t="s">
        <v>350</v>
      </c>
      <c r="B58" s="130">
        <v>3000</v>
      </c>
      <c r="C58" s="130">
        <v>3000</v>
      </c>
      <c r="D58" s="130">
        <v>3000</v>
      </c>
      <c r="E58" s="548">
        <v>3000</v>
      </c>
    </row>
    <row r="59" spans="1:5" ht="14.25">
      <c r="A59" s="560" t="s">
        <v>428</v>
      </c>
      <c r="B59" s="130">
        <v>5000</v>
      </c>
      <c r="C59" s="130">
        <v>5000</v>
      </c>
      <c r="D59" s="130">
        <v>5000</v>
      </c>
      <c r="E59" s="548">
        <v>5000</v>
      </c>
    </row>
    <row r="60" spans="1:5" ht="42.75">
      <c r="A60" s="560" t="s">
        <v>138</v>
      </c>
      <c r="B60" s="130">
        <v>11900</v>
      </c>
      <c r="C60" s="130">
        <v>11900</v>
      </c>
      <c r="D60" s="130">
        <v>11900</v>
      </c>
      <c r="E60" s="548">
        <v>11900</v>
      </c>
    </row>
    <row r="61" spans="1:5" ht="12" customHeight="1">
      <c r="A61" s="561"/>
      <c r="B61" s="125"/>
      <c r="C61" s="125"/>
      <c r="D61" s="125"/>
      <c r="E61" s="550"/>
    </row>
    <row r="62" spans="1:5" s="114" customFormat="1" ht="30" customHeight="1">
      <c r="A62" s="558" t="s">
        <v>429</v>
      </c>
      <c r="B62" s="126"/>
      <c r="C62" s="126"/>
      <c r="D62" s="126"/>
      <c r="E62" s="551"/>
    </row>
    <row r="63" spans="1:5" ht="14.25">
      <c r="A63" s="560" t="s">
        <v>140</v>
      </c>
      <c r="B63" s="124" t="s">
        <v>586</v>
      </c>
      <c r="C63" s="124" t="s">
        <v>586</v>
      </c>
      <c r="D63" s="124" t="s">
        <v>586</v>
      </c>
      <c r="E63" s="547" t="s">
        <v>586</v>
      </c>
    </row>
    <row r="64" spans="1:5" ht="14.25">
      <c r="A64" s="560" t="s">
        <v>141</v>
      </c>
      <c r="B64" s="130">
        <v>2400</v>
      </c>
      <c r="C64" s="130">
        <v>2400</v>
      </c>
      <c r="D64" s="130">
        <v>2400</v>
      </c>
      <c r="E64" s="548">
        <v>2400</v>
      </c>
    </row>
    <row r="65" spans="1:5" ht="14.25">
      <c r="A65" s="560" t="s">
        <v>595</v>
      </c>
      <c r="B65" s="130">
        <v>2000</v>
      </c>
      <c r="C65" s="130">
        <v>2000</v>
      </c>
      <c r="D65" s="124" t="s">
        <v>586</v>
      </c>
      <c r="E65" s="547" t="s">
        <v>586</v>
      </c>
    </row>
    <row r="66" spans="1:5" ht="14.25">
      <c r="A66" s="560" t="s">
        <v>1006</v>
      </c>
      <c r="B66" s="130">
        <v>2000</v>
      </c>
      <c r="C66" s="130">
        <v>2000</v>
      </c>
      <c r="D66" s="130">
        <v>2000</v>
      </c>
      <c r="E66" s="548">
        <v>2000</v>
      </c>
    </row>
    <row r="67" spans="1:5" ht="28.5">
      <c r="A67" s="563" t="s">
        <v>596</v>
      </c>
      <c r="B67" s="124" t="s">
        <v>586</v>
      </c>
      <c r="C67" s="124" t="s">
        <v>586</v>
      </c>
      <c r="D67" s="124" t="s">
        <v>586</v>
      </c>
      <c r="E67" s="547" t="s">
        <v>586</v>
      </c>
    </row>
    <row r="68" spans="1:5" ht="14.25">
      <c r="A68" s="560" t="s">
        <v>47</v>
      </c>
      <c r="B68" s="130">
        <v>3000</v>
      </c>
      <c r="C68" s="130">
        <v>3000</v>
      </c>
      <c r="D68" s="130">
        <v>3000</v>
      </c>
      <c r="E68" s="548">
        <v>3000</v>
      </c>
    </row>
    <row r="69" spans="1:5" ht="42.75">
      <c r="A69" s="560" t="s">
        <v>112</v>
      </c>
      <c r="B69" s="130">
        <v>17800</v>
      </c>
      <c r="C69" s="130">
        <v>17800</v>
      </c>
      <c r="D69" s="130">
        <v>17800</v>
      </c>
      <c r="E69" s="548">
        <v>17800</v>
      </c>
    </row>
    <row r="70" spans="1:5" ht="14.25">
      <c r="A70" s="560" t="s">
        <v>572</v>
      </c>
      <c r="B70" s="130">
        <v>6700</v>
      </c>
      <c r="C70" s="130">
        <v>6700</v>
      </c>
      <c r="D70" s="130">
        <v>6700</v>
      </c>
      <c r="E70" s="548">
        <v>6700</v>
      </c>
    </row>
    <row r="71" spans="1:5" ht="28.5">
      <c r="A71" s="560" t="s">
        <v>573</v>
      </c>
      <c r="B71" s="130">
        <v>12900</v>
      </c>
      <c r="C71" s="130">
        <v>12900</v>
      </c>
      <c r="D71" s="130">
        <v>12900</v>
      </c>
      <c r="E71" s="548">
        <v>12900</v>
      </c>
    </row>
    <row r="72" spans="1:5" ht="42.75">
      <c r="A72" s="560" t="s">
        <v>907</v>
      </c>
      <c r="B72" s="130">
        <v>9900</v>
      </c>
      <c r="C72" s="130">
        <v>9900</v>
      </c>
      <c r="D72" s="130">
        <v>9900</v>
      </c>
      <c r="E72" s="548">
        <v>9900</v>
      </c>
    </row>
    <row r="73" spans="1:5" ht="14.25">
      <c r="A73" s="560" t="s">
        <v>351</v>
      </c>
      <c r="B73" s="130">
        <v>5000</v>
      </c>
      <c r="C73" s="130">
        <v>5000</v>
      </c>
      <c r="D73" s="130">
        <v>5000</v>
      </c>
      <c r="E73" s="548">
        <v>5000</v>
      </c>
    </row>
    <row r="74" spans="1:5" ht="14.25">
      <c r="A74" s="560" t="s">
        <v>352</v>
      </c>
      <c r="B74" s="130">
        <v>5000</v>
      </c>
      <c r="C74" s="130">
        <v>5000</v>
      </c>
      <c r="D74" s="130">
        <v>5000</v>
      </c>
      <c r="E74" s="548">
        <v>5000</v>
      </c>
    </row>
    <row r="75" spans="1:5" ht="12" customHeight="1">
      <c r="A75" s="561"/>
      <c r="B75" s="125"/>
      <c r="C75" s="125"/>
      <c r="D75" s="125"/>
      <c r="E75" s="550"/>
    </row>
    <row r="76" spans="1:5" ht="30" customHeight="1">
      <c r="A76" s="558" t="s">
        <v>416</v>
      </c>
      <c r="B76" s="126"/>
      <c r="C76" s="126"/>
      <c r="D76" s="126"/>
      <c r="E76" s="551"/>
    </row>
    <row r="77" spans="1:5" s="115" customFormat="1" ht="42.75">
      <c r="A77" s="560" t="s">
        <v>1044</v>
      </c>
      <c r="B77" s="130">
        <v>15800</v>
      </c>
      <c r="C77" s="130">
        <v>15800</v>
      </c>
      <c r="D77" s="130">
        <v>15800</v>
      </c>
      <c r="E77" s="548">
        <v>15800</v>
      </c>
    </row>
    <row r="78" spans="1:5" ht="12" customHeight="1">
      <c r="A78" s="561"/>
      <c r="B78" s="125"/>
      <c r="C78" s="125"/>
      <c r="D78" s="125"/>
      <c r="E78" s="550"/>
    </row>
    <row r="79" spans="1:5" ht="30" customHeight="1">
      <c r="A79" s="558" t="s">
        <v>699</v>
      </c>
      <c r="B79" s="126"/>
      <c r="C79" s="126"/>
      <c r="D79" s="126"/>
      <c r="E79" s="551"/>
    </row>
    <row r="80" spans="1:5" ht="14.25">
      <c r="A80" s="564" t="s">
        <v>530</v>
      </c>
      <c r="B80" s="124" t="s">
        <v>586</v>
      </c>
      <c r="C80" s="124" t="s">
        <v>586</v>
      </c>
      <c r="D80" s="124" t="s">
        <v>586</v>
      </c>
      <c r="E80" s="547" t="s">
        <v>586</v>
      </c>
    </row>
    <row r="81" spans="1:5" ht="14.25">
      <c r="A81" s="560" t="s">
        <v>531</v>
      </c>
      <c r="B81" s="130">
        <v>11900</v>
      </c>
      <c r="C81" s="130">
        <v>11900</v>
      </c>
      <c r="D81" s="130">
        <v>11900</v>
      </c>
      <c r="E81" s="548">
        <v>11900</v>
      </c>
    </row>
    <row r="82" spans="1:5" ht="28.5">
      <c r="A82" s="560" t="s">
        <v>532</v>
      </c>
      <c r="B82" s="130">
        <v>11900</v>
      </c>
      <c r="C82" s="130">
        <v>11900</v>
      </c>
      <c r="D82" s="130">
        <v>11900</v>
      </c>
      <c r="E82" s="548">
        <v>11900</v>
      </c>
    </row>
    <row r="83" spans="1:5" ht="14.25">
      <c r="A83" s="560" t="s">
        <v>533</v>
      </c>
      <c r="B83" s="130">
        <v>45500</v>
      </c>
      <c r="C83" s="130">
        <v>45500</v>
      </c>
      <c r="D83" s="130">
        <v>45500</v>
      </c>
      <c r="E83" s="548">
        <v>45500</v>
      </c>
    </row>
    <row r="84" spans="1:5" ht="57">
      <c r="A84" s="560" t="s">
        <v>558</v>
      </c>
      <c r="B84" s="130">
        <v>67300</v>
      </c>
      <c r="C84" s="130">
        <v>67300</v>
      </c>
      <c r="D84" s="130">
        <v>67300</v>
      </c>
      <c r="E84" s="548">
        <v>67300</v>
      </c>
    </row>
    <row r="85" spans="1:5" ht="28.5">
      <c r="A85" s="560" t="s">
        <v>559</v>
      </c>
      <c r="B85" s="130">
        <v>61400</v>
      </c>
      <c r="C85" s="130">
        <v>61400</v>
      </c>
      <c r="D85" s="130">
        <v>61400</v>
      </c>
      <c r="E85" s="548">
        <v>61400</v>
      </c>
    </row>
    <row r="86" spans="1:5" ht="14.25">
      <c r="A86" s="560" t="s">
        <v>560</v>
      </c>
      <c r="B86" s="124" t="s">
        <v>586</v>
      </c>
      <c r="C86" s="124" t="s">
        <v>586</v>
      </c>
      <c r="D86" s="124" t="s">
        <v>586</v>
      </c>
      <c r="E86" s="547" t="s">
        <v>586</v>
      </c>
    </row>
    <row r="87" spans="1:5" ht="14.25">
      <c r="A87" s="560" t="s">
        <v>561</v>
      </c>
      <c r="B87" s="130">
        <v>6900</v>
      </c>
      <c r="C87" s="130">
        <v>6900</v>
      </c>
      <c r="D87" s="130">
        <v>6900</v>
      </c>
      <c r="E87" s="548">
        <v>6900</v>
      </c>
    </row>
    <row r="88" spans="1:5" ht="28.5">
      <c r="A88" s="560" t="s">
        <v>880</v>
      </c>
      <c r="B88" s="130">
        <v>9900</v>
      </c>
      <c r="C88" s="130">
        <v>9900</v>
      </c>
      <c r="D88" s="130">
        <v>9900</v>
      </c>
      <c r="E88" s="548">
        <v>9900</v>
      </c>
    </row>
    <row r="89" spans="1:5" ht="42.75">
      <c r="A89" s="560" t="s">
        <v>365</v>
      </c>
      <c r="B89" s="130">
        <v>10900</v>
      </c>
      <c r="C89" s="130">
        <v>10900</v>
      </c>
      <c r="D89" s="130">
        <v>10900</v>
      </c>
      <c r="E89" s="548">
        <v>10900</v>
      </c>
    </row>
    <row r="90" spans="1:5" ht="28.5">
      <c r="A90" s="560" t="s">
        <v>366</v>
      </c>
      <c r="B90" s="130">
        <v>15800</v>
      </c>
      <c r="C90" s="130">
        <v>15800</v>
      </c>
      <c r="D90" s="130">
        <v>15800</v>
      </c>
      <c r="E90" s="548">
        <v>15800</v>
      </c>
    </row>
    <row r="91" spans="1:5" ht="28.5">
      <c r="A91" s="560" t="s">
        <v>367</v>
      </c>
      <c r="B91" s="130">
        <v>20800</v>
      </c>
      <c r="C91" s="130">
        <v>20800</v>
      </c>
      <c r="D91" s="130">
        <v>20800</v>
      </c>
      <c r="E91" s="548">
        <v>20800</v>
      </c>
    </row>
    <row r="92" spans="1:5" ht="28.5">
      <c r="A92" s="560" t="s">
        <v>368</v>
      </c>
      <c r="B92" s="130">
        <v>27700</v>
      </c>
      <c r="C92" s="130">
        <v>27700</v>
      </c>
      <c r="D92" s="130">
        <v>27700</v>
      </c>
      <c r="E92" s="548">
        <v>27700</v>
      </c>
    </row>
    <row r="93" spans="1:5" ht="14.25">
      <c r="A93" s="560" t="s">
        <v>369</v>
      </c>
      <c r="B93" s="127" t="s">
        <v>587</v>
      </c>
      <c r="C93" s="127" t="s">
        <v>587</v>
      </c>
      <c r="D93" s="124" t="s">
        <v>586</v>
      </c>
      <c r="E93" s="547" t="s">
        <v>586</v>
      </c>
    </row>
    <row r="94" spans="1:5" ht="14.25">
      <c r="A94" s="560" t="s">
        <v>370</v>
      </c>
      <c r="B94" s="130">
        <v>26700</v>
      </c>
      <c r="C94" s="130">
        <v>26700</v>
      </c>
      <c r="D94" s="127" t="s">
        <v>587</v>
      </c>
      <c r="E94" s="549" t="s">
        <v>587</v>
      </c>
    </row>
    <row r="95" spans="1:5" s="1" customFormat="1" ht="28.5">
      <c r="A95" s="560" t="s">
        <v>336</v>
      </c>
      <c r="B95" s="130">
        <v>5000</v>
      </c>
      <c r="C95" s="130">
        <v>5000</v>
      </c>
      <c r="D95" s="130">
        <v>5000</v>
      </c>
      <c r="E95" s="548">
        <v>5000</v>
      </c>
    </row>
    <row r="96" spans="1:5" s="1" customFormat="1" ht="28.5">
      <c r="A96" s="560" t="s">
        <v>353</v>
      </c>
      <c r="B96" s="130">
        <v>6500</v>
      </c>
      <c r="C96" s="130">
        <v>6500</v>
      </c>
      <c r="D96" s="130">
        <v>6500</v>
      </c>
      <c r="E96" s="548">
        <v>6500</v>
      </c>
    </row>
    <row r="97" spans="1:5" ht="12" customHeight="1">
      <c r="A97" s="561"/>
      <c r="B97" s="125"/>
      <c r="C97" s="125"/>
      <c r="D97" s="125"/>
      <c r="E97" s="550"/>
    </row>
    <row r="98" spans="1:5" s="114" customFormat="1" ht="30" customHeight="1">
      <c r="A98" s="558" t="s">
        <v>733</v>
      </c>
      <c r="B98" s="126"/>
      <c r="C98" s="126"/>
      <c r="D98" s="126"/>
      <c r="E98" s="551"/>
    </row>
    <row r="99" spans="1:5" ht="14.25">
      <c r="A99" s="560" t="s">
        <v>338</v>
      </c>
      <c r="B99" s="124" t="s">
        <v>586</v>
      </c>
      <c r="C99" s="124" t="s">
        <v>586</v>
      </c>
      <c r="D99" s="124" t="s">
        <v>586</v>
      </c>
      <c r="E99" s="547" t="s">
        <v>586</v>
      </c>
    </row>
    <row r="100" spans="1:5" ht="28.5">
      <c r="A100" s="560" t="s">
        <v>339</v>
      </c>
      <c r="B100" s="130">
        <v>9900</v>
      </c>
      <c r="C100" s="130">
        <v>9900</v>
      </c>
      <c r="D100" s="130">
        <v>9900</v>
      </c>
      <c r="E100" s="548">
        <v>9900</v>
      </c>
    </row>
    <row r="101" spans="1:5" ht="14.25">
      <c r="A101" s="560" t="s">
        <v>340</v>
      </c>
      <c r="B101" s="127" t="s">
        <v>341</v>
      </c>
      <c r="C101" s="127" t="s">
        <v>341</v>
      </c>
      <c r="D101" s="127" t="s">
        <v>341</v>
      </c>
      <c r="E101" s="549" t="s">
        <v>341</v>
      </c>
    </row>
    <row r="102" spans="1:5" ht="14.25">
      <c r="A102" s="560" t="s">
        <v>342</v>
      </c>
      <c r="B102" s="130">
        <v>2400</v>
      </c>
      <c r="C102" s="130">
        <v>2400</v>
      </c>
      <c r="D102" s="130">
        <v>2400</v>
      </c>
      <c r="E102" s="548">
        <v>2400</v>
      </c>
    </row>
    <row r="103" spans="1:5" ht="14.25">
      <c r="A103" s="560" t="s">
        <v>343</v>
      </c>
      <c r="B103" s="130">
        <v>21800</v>
      </c>
      <c r="C103" s="130">
        <v>21800</v>
      </c>
      <c r="D103" s="127" t="s">
        <v>587</v>
      </c>
      <c r="E103" s="549" t="s">
        <v>587</v>
      </c>
    </row>
    <row r="104" spans="1:5" ht="14.25">
      <c r="A104" s="560" t="s">
        <v>344</v>
      </c>
      <c r="B104" s="130" t="s">
        <v>587</v>
      </c>
      <c r="C104" s="130" t="s">
        <v>587</v>
      </c>
      <c r="D104" s="130">
        <v>25700</v>
      </c>
      <c r="E104" s="548">
        <v>25700</v>
      </c>
    </row>
    <row r="105" spans="1:5" ht="15" thickBot="1">
      <c r="A105" s="565" t="s">
        <v>345</v>
      </c>
      <c r="B105" s="552">
        <v>19800</v>
      </c>
      <c r="C105" s="552">
        <v>19800</v>
      </c>
      <c r="D105" s="552">
        <v>19800</v>
      </c>
      <c r="E105" s="553">
        <v>19800</v>
      </c>
    </row>
  </sheetData>
  <mergeCells count="2">
    <mergeCell ref="A1:E2"/>
    <mergeCell ref="A3:E3"/>
  </mergeCells>
  <printOptions/>
  <pageMargins left="0.45" right="0.47" top="0.66" bottom="0.82" header="0.5" footer="0.5"/>
  <pageSetup fitToHeight="4" horizontalDpi="600" verticalDpi="600" orientation="portrait" paperSize="9" scale="55" r:id="rId1"/>
  <rowBreaks count="1" manualBreakCount="1">
    <brk id="61" max="255" man="1"/>
  </rowBreaks>
</worksheet>
</file>

<file path=xl/worksheets/sheet31.xml><?xml version="1.0" encoding="utf-8"?>
<worksheet xmlns="http://schemas.openxmlformats.org/spreadsheetml/2006/main" xmlns:r="http://schemas.openxmlformats.org/officeDocument/2006/relationships">
  <sheetPr codeName="Sheet27"/>
  <dimension ref="A1:L107"/>
  <sheetViews>
    <sheetView zoomScale="70" zoomScaleNormal="70" workbookViewId="0" topLeftCell="A1">
      <selection activeCell="J20" sqref="J20"/>
    </sheetView>
  </sheetViews>
  <sheetFormatPr defaultColWidth="8.875" defaultRowHeight="12.75"/>
  <cols>
    <col min="1" max="1" width="75.25390625" style="371" customWidth="1"/>
    <col min="2" max="3" width="19.875" style="371" customWidth="1"/>
    <col min="4" max="4" width="20.75390625" style="371" customWidth="1"/>
    <col min="5" max="16384" width="8.875" style="371" customWidth="1"/>
  </cols>
  <sheetData>
    <row r="1" spans="1:4" ht="17.25" customHeight="1">
      <c r="A1" s="747" t="s">
        <v>475</v>
      </c>
      <c r="B1" s="747"/>
      <c r="C1" s="747"/>
      <c r="D1" s="747"/>
    </row>
    <row r="2" spans="1:4" ht="14.25" customHeight="1">
      <c r="A2" s="747"/>
      <c r="B2" s="747"/>
      <c r="C2" s="747"/>
      <c r="D2" s="747"/>
    </row>
    <row r="3" spans="1:12" s="1" customFormat="1" ht="22.5" customHeight="1">
      <c r="A3" s="642" t="s">
        <v>88</v>
      </c>
      <c r="B3" s="642"/>
      <c r="C3" s="642"/>
      <c r="D3" s="642"/>
      <c r="E3" s="525"/>
      <c r="F3" s="525"/>
      <c r="G3" s="525"/>
      <c r="H3" s="525"/>
      <c r="I3" s="525"/>
      <c r="J3" s="525"/>
      <c r="K3" s="525"/>
      <c r="L3" s="525"/>
    </row>
    <row r="4" spans="1:12" s="1" customFormat="1" ht="76.5" customHeight="1">
      <c r="A4" s="632"/>
      <c r="B4" s="521"/>
      <c r="C4" s="521"/>
      <c r="D4" s="521"/>
      <c r="E4" s="525"/>
      <c r="F4" s="525"/>
      <c r="G4" s="525"/>
      <c r="H4" s="525"/>
      <c r="I4" s="525"/>
      <c r="J4" s="525"/>
      <c r="K4" s="525"/>
      <c r="L4" s="525"/>
    </row>
    <row r="5" spans="1:4" s="414" customFormat="1" ht="15">
      <c r="A5" s="338" t="s">
        <v>684</v>
      </c>
      <c r="B5" s="413"/>
      <c r="C5" s="413"/>
      <c r="D5" s="413"/>
    </row>
    <row r="6" spans="1:4" ht="15.75" thickBot="1">
      <c r="A6" s="415" t="s">
        <v>685</v>
      </c>
      <c r="B6" s="566"/>
      <c r="C6" s="566"/>
      <c r="D6" s="566"/>
    </row>
    <row r="7" spans="1:4" s="375" customFormat="1" ht="90">
      <c r="A7" s="567" t="s">
        <v>686</v>
      </c>
      <c r="B7" s="568" t="s">
        <v>476</v>
      </c>
      <c r="C7" s="568" t="s">
        <v>477</v>
      </c>
      <c r="D7" s="569" t="s">
        <v>479</v>
      </c>
    </row>
    <row r="8" spans="1:4" s="375" customFormat="1" ht="18">
      <c r="A8" s="570"/>
      <c r="B8" s="416"/>
      <c r="C8" s="416"/>
      <c r="D8" s="571"/>
    </row>
    <row r="9" spans="1:4" s="375" customFormat="1" ht="18">
      <c r="A9" s="570"/>
      <c r="B9" s="3"/>
      <c r="C9" s="3"/>
      <c r="D9" s="542"/>
    </row>
    <row r="10" spans="1:4" ht="18">
      <c r="A10" s="572" t="s">
        <v>952</v>
      </c>
      <c r="B10" s="429">
        <f>((922000)+21000)+10000</f>
        <v>953000</v>
      </c>
      <c r="C10" s="429">
        <f>((932000)+21000)+10000</f>
        <v>963000</v>
      </c>
      <c r="D10" s="543">
        <f>((1129000)+21000)+10000</f>
        <v>1160000</v>
      </c>
    </row>
    <row r="11" spans="1:4" s="375" customFormat="1" ht="12" customHeight="1">
      <c r="A11" s="570"/>
      <c r="B11" s="416"/>
      <c r="C11" s="416"/>
      <c r="D11" s="571"/>
    </row>
    <row r="12" spans="1:4" s="375" customFormat="1" ht="30" customHeight="1">
      <c r="A12" s="570" t="s">
        <v>585</v>
      </c>
      <c r="B12" s="410"/>
      <c r="C12" s="410"/>
      <c r="D12" s="573"/>
    </row>
    <row r="13" spans="1:4" s="417" customFormat="1" ht="14.25">
      <c r="A13" s="574" t="s">
        <v>270</v>
      </c>
      <c r="B13" s="411" t="s">
        <v>1054</v>
      </c>
      <c r="C13" s="411" t="s">
        <v>1054</v>
      </c>
      <c r="D13" s="575" t="s">
        <v>1054</v>
      </c>
    </row>
    <row r="14" spans="1:4" ht="14.25">
      <c r="A14" s="574" t="s">
        <v>408</v>
      </c>
      <c r="B14" s="412">
        <v>120</v>
      </c>
      <c r="C14" s="412">
        <v>120</v>
      </c>
      <c r="D14" s="576">
        <v>160</v>
      </c>
    </row>
    <row r="15" spans="1:4" ht="14.25">
      <c r="A15" s="574" t="s">
        <v>954</v>
      </c>
      <c r="B15" s="418" t="s">
        <v>586</v>
      </c>
      <c r="C15" s="418" t="s">
        <v>586</v>
      </c>
      <c r="D15" s="577" t="s">
        <v>586</v>
      </c>
    </row>
    <row r="16" spans="1:4" ht="14.25">
      <c r="A16" s="574" t="s">
        <v>1062</v>
      </c>
      <c r="B16" s="418" t="s">
        <v>586</v>
      </c>
      <c r="C16" s="418" t="s">
        <v>586</v>
      </c>
      <c r="D16" s="577" t="s">
        <v>586</v>
      </c>
    </row>
    <row r="17" spans="1:5" ht="14.25">
      <c r="A17" s="574" t="s">
        <v>956</v>
      </c>
      <c r="B17" s="419">
        <v>69300</v>
      </c>
      <c r="C17" s="419">
        <v>69300</v>
      </c>
      <c r="D17" s="578">
        <v>69300</v>
      </c>
      <c r="E17" s="420"/>
    </row>
    <row r="18" spans="1:4" ht="28.5">
      <c r="A18" s="574" t="s">
        <v>115</v>
      </c>
      <c r="B18" s="419">
        <v>5000</v>
      </c>
      <c r="C18" s="419">
        <v>5000</v>
      </c>
      <c r="D18" s="577" t="s">
        <v>586</v>
      </c>
    </row>
    <row r="19" spans="1:4" ht="28.5">
      <c r="A19" s="574" t="s">
        <v>576</v>
      </c>
      <c r="B19" s="419">
        <v>11900</v>
      </c>
      <c r="C19" s="419">
        <v>11900</v>
      </c>
      <c r="D19" s="578">
        <v>11900</v>
      </c>
    </row>
    <row r="20" spans="1:4" ht="28.5">
      <c r="A20" s="574" t="s">
        <v>597</v>
      </c>
      <c r="B20" s="419">
        <v>5000</v>
      </c>
      <c r="C20" s="418" t="s">
        <v>586</v>
      </c>
      <c r="D20" s="577" t="s">
        <v>586</v>
      </c>
    </row>
    <row r="21" spans="1:4" ht="15">
      <c r="A21" s="560" t="s">
        <v>1022</v>
      </c>
      <c r="B21" s="491">
        <v>2500</v>
      </c>
      <c r="C21" s="491" t="s">
        <v>587</v>
      </c>
      <c r="D21" s="579" t="s">
        <v>587</v>
      </c>
    </row>
    <row r="22" spans="1:4" ht="15">
      <c r="A22" s="560" t="s">
        <v>1023</v>
      </c>
      <c r="B22" s="491" t="s">
        <v>587</v>
      </c>
      <c r="C22" s="491">
        <v>2500</v>
      </c>
      <c r="D22" s="579">
        <v>2500</v>
      </c>
    </row>
    <row r="23" spans="1:4" ht="28.5">
      <c r="A23" s="560" t="s">
        <v>1036</v>
      </c>
      <c r="B23" s="419">
        <v>5000</v>
      </c>
      <c r="C23" s="419">
        <v>5000</v>
      </c>
      <c r="D23" s="577" t="s">
        <v>586</v>
      </c>
    </row>
    <row r="24" spans="1:4" ht="42.75">
      <c r="A24" s="560" t="s">
        <v>264</v>
      </c>
      <c r="B24" s="419">
        <v>5000</v>
      </c>
      <c r="C24" s="419">
        <v>5000</v>
      </c>
      <c r="D24" s="578">
        <v>5000</v>
      </c>
    </row>
    <row r="25" spans="1:4" ht="14.25">
      <c r="A25" s="574" t="s">
        <v>206</v>
      </c>
      <c r="B25" s="419">
        <v>8900</v>
      </c>
      <c r="C25" s="419">
        <v>8900</v>
      </c>
      <c r="D25" s="578">
        <v>8900</v>
      </c>
    </row>
    <row r="26" spans="1:4" ht="28.5">
      <c r="A26" s="560" t="s">
        <v>1037</v>
      </c>
      <c r="B26" s="419">
        <v>11500</v>
      </c>
      <c r="C26" s="419">
        <v>11500</v>
      </c>
      <c r="D26" s="578">
        <v>11500</v>
      </c>
    </row>
    <row r="27" spans="1:4" ht="28.5">
      <c r="A27" s="560" t="s">
        <v>1033</v>
      </c>
      <c r="B27" s="419">
        <v>11500</v>
      </c>
      <c r="C27" s="419">
        <v>11500</v>
      </c>
      <c r="D27" s="578">
        <v>11500</v>
      </c>
    </row>
    <row r="28" spans="1:4" ht="14.25">
      <c r="A28" s="574" t="s">
        <v>464</v>
      </c>
      <c r="B28" s="418" t="s">
        <v>586</v>
      </c>
      <c r="C28" s="418" t="s">
        <v>586</v>
      </c>
      <c r="D28" s="577" t="s">
        <v>586</v>
      </c>
    </row>
    <row r="29" spans="1:4" ht="14.25">
      <c r="A29" s="574" t="s">
        <v>209</v>
      </c>
      <c r="B29" s="419">
        <v>5000</v>
      </c>
      <c r="C29" s="419">
        <v>5000</v>
      </c>
      <c r="D29" s="578">
        <v>5000</v>
      </c>
    </row>
    <row r="30" spans="1:4" ht="12" customHeight="1">
      <c r="A30" s="574" t="s">
        <v>210</v>
      </c>
      <c r="B30" s="419">
        <v>1600</v>
      </c>
      <c r="C30" s="419">
        <v>1600</v>
      </c>
      <c r="D30" s="578">
        <v>1600</v>
      </c>
    </row>
    <row r="31" spans="1:4" s="375" customFormat="1" ht="30" customHeight="1">
      <c r="A31" s="574" t="s">
        <v>212</v>
      </c>
      <c r="B31" s="419">
        <v>5000</v>
      </c>
      <c r="C31" s="419">
        <v>5000</v>
      </c>
      <c r="D31" s="578">
        <v>5000</v>
      </c>
    </row>
    <row r="32" spans="1:4" ht="15">
      <c r="A32" s="580"/>
      <c r="B32" s="422"/>
      <c r="C32" s="422"/>
      <c r="D32" s="581"/>
    </row>
    <row r="33" spans="1:4" ht="18">
      <c r="A33" s="570" t="s">
        <v>465</v>
      </c>
      <c r="B33" s="423"/>
      <c r="C33" s="423"/>
      <c r="D33" s="582"/>
    </row>
    <row r="34" spans="1:4" ht="14.25">
      <c r="A34" s="574" t="s">
        <v>466</v>
      </c>
      <c r="B34" s="418" t="s">
        <v>586</v>
      </c>
      <c r="C34" s="418" t="s">
        <v>586</v>
      </c>
      <c r="D34" s="577" t="s">
        <v>586</v>
      </c>
    </row>
    <row r="35" spans="1:4" ht="14.25">
      <c r="A35" s="574" t="s">
        <v>467</v>
      </c>
      <c r="B35" s="418" t="s">
        <v>586</v>
      </c>
      <c r="C35" s="418" t="s">
        <v>586</v>
      </c>
      <c r="D35" s="577" t="s">
        <v>586</v>
      </c>
    </row>
    <row r="36" spans="1:4" ht="28.5">
      <c r="A36" s="574" t="s">
        <v>292</v>
      </c>
      <c r="B36" s="419">
        <v>26700</v>
      </c>
      <c r="C36" s="419">
        <v>26700</v>
      </c>
      <c r="D36" s="578">
        <v>26700</v>
      </c>
    </row>
    <row r="37" spans="1:4" ht="14.25">
      <c r="A37" s="574" t="s">
        <v>293</v>
      </c>
      <c r="B37" s="419">
        <v>6900</v>
      </c>
      <c r="C37" s="419">
        <v>6900</v>
      </c>
      <c r="D37" s="578">
        <v>6900</v>
      </c>
    </row>
    <row r="38" spans="1:4" ht="14.25">
      <c r="A38" s="574" t="s">
        <v>45</v>
      </c>
      <c r="B38" s="418" t="s">
        <v>586</v>
      </c>
      <c r="C38" s="418" t="s">
        <v>586</v>
      </c>
      <c r="D38" s="577" t="s">
        <v>586</v>
      </c>
    </row>
    <row r="39" spans="1:4" ht="14.25">
      <c r="A39" s="574" t="s">
        <v>480</v>
      </c>
      <c r="B39" s="418" t="s">
        <v>586</v>
      </c>
      <c r="C39" s="418" t="s">
        <v>586</v>
      </c>
      <c r="D39" s="577" t="s">
        <v>586</v>
      </c>
    </row>
    <row r="40" spans="1:4" ht="14.25">
      <c r="A40" s="574" t="s">
        <v>117</v>
      </c>
      <c r="B40" s="419">
        <v>11500</v>
      </c>
      <c r="C40" s="419">
        <v>11500</v>
      </c>
      <c r="D40" s="578">
        <v>11500</v>
      </c>
    </row>
    <row r="41" spans="1:4" ht="42.75">
      <c r="A41" s="574" t="s">
        <v>594</v>
      </c>
      <c r="B41" s="419">
        <v>31300</v>
      </c>
      <c r="C41" s="419">
        <v>31300</v>
      </c>
      <c r="D41" s="578">
        <v>31300</v>
      </c>
    </row>
    <row r="42" spans="1:4" ht="28.5">
      <c r="A42" s="574" t="s">
        <v>852</v>
      </c>
      <c r="B42" s="418" t="s">
        <v>586</v>
      </c>
      <c r="C42" s="418" t="s">
        <v>586</v>
      </c>
      <c r="D42" s="577" t="s">
        <v>586</v>
      </c>
    </row>
    <row r="43" spans="1:4" s="1" customFormat="1" ht="14.25">
      <c r="A43" s="562" t="s">
        <v>132</v>
      </c>
      <c r="B43" s="418" t="s">
        <v>586</v>
      </c>
      <c r="C43" s="418" t="s">
        <v>586</v>
      </c>
      <c r="D43" s="577" t="s">
        <v>586</v>
      </c>
    </row>
    <row r="44" spans="1:4" ht="14.25">
      <c r="A44" s="574" t="s">
        <v>290</v>
      </c>
      <c r="B44" s="418" t="s">
        <v>586</v>
      </c>
      <c r="C44" s="418" t="s">
        <v>586</v>
      </c>
      <c r="D44" s="577" t="s">
        <v>586</v>
      </c>
    </row>
    <row r="45" spans="1:4" ht="14.25">
      <c r="A45" s="574" t="s">
        <v>133</v>
      </c>
      <c r="B45" s="419">
        <v>15800</v>
      </c>
      <c r="C45" s="419">
        <v>15800</v>
      </c>
      <c r="D45" s="578">
        <v>15800</v>
      </c>
    </row>
    <row r="46" spans="1:4" ht="14.25">
      <c r="A46" s="574" t="s">
        <v>143</v>
      </c>
      <c r="B46" s="418" t="s">
        <v>586</v>
      </c>
      <c r="C46" s="418" t="s">
        <v>586</v>
      </c>
      <c r="D46" s="577" t="s">
        <v>586</v>
      </c>
    </row>
    <row r="47" spans="1:4" ht="12" customHeight="1">
      <c r="A47" s="562" t="s">
        <v>134</v>
      </c>
      <c r="B47" s="418" t="s">
        <v>586</v>
      </c>
      <c r="C47" s="418" t="s">
        <v>586</v>
      </c>
      <c r="D47" s="577" t="s">
        <v>586</v>
      </c>
    </row>
    <row r="48" spans="1:4" s="375" customFormat="1" ht="30" customHeight="1">
      <c r="A48" s="562" t="s">
        <v>135</v>
      </c>
      <c r="B48" s="418" t="s">
        <v>586</v>
      </c>
      <c r="C48" s="418" t="s">
        <v>586</v>
      </c>
      <c r="D48" s="577" t="s">
        <v>586</v>
      </c>
    </row>
    <row r="49" spans="1:4" ht="15">
      <c r="A49" s="580"/>
      <c r="B49" s="422"/>
      <c r="C49" s="422"/>
      <c r="D49" s="581"/>
    </row>
    <row r="50" spans="1:4" ht="18">
      <c r="A50" s="570" t="s">
        <v>424</v>
      </c>
      <c r="B50" s="423"/>
      <c r="C50" s="423"/>
      <c r="D50" s="582"/>
    </row>
    <row r="51" spans="1:4" ht="14.25">
      <c r="A51" s="574" t="s">
        <v>136</v>
      </c>
      <c r="B51" s="418" t="s">
        <v>586</v>
      </c>
      <c r="C51" s="418" t="s">
        <v>586</v>
      </c>
      <c r="D51" s="577" t="s">
        <v>586</v>
      </c>
    </row>
    <row r="52" spans="1:4" ht="14.25">
      <c r="A52" s="574" t="s">
        <v>425</v>
      </c>
      <c r="B52" s="419">
        <v>6900</v>
      </c>
      <c r="C52" s="419">
        <v>6900</v>
      </c>
      <c r="D52" s="578">
        <v>6900</v>
      </c>
    </row>
    <row r="53" spans="1:4" ht="14.25">
      <c r="A53" s="574" t="s">
        <v>577</v>
      </c>
      <c r="B53" s="419">
        <v>5000</v>
      </c>
      <c r="C53" s="419">
        <v>5000</v>
      </c>
      <c r="D53" s="578">
        <v>5000</v>
      </c>
    </row>
    <row r="54" spans="1:4" s="397" customFormat="1" ht="14.25">
      <c r="A54" s="574" t="s">
        <v>348</v>
      </c>
      <c r="B54" s="419">
        <v>0</v>
      </c>
      <c r="C54" s="419">
        <v>0</v>
      </c>
      <c r="D54" s="578">
        <v>0</v>
      </c>
    </row>
    <row r="55" spans="1:4" ht="14.25">
      <c r="A55" s="574" t="s">
        <v>437</v>
      </c>
      <c r="B55" s="419">
        <v>6900</v>
      </c>
      <c r="C55" s="419">
        <v>6900</v>
      </c>
      <c r="D55" s="578">
        <v>6900</v>
      </c>
    </row>
    <row r="56" spans="1:4" ht="28.5">
      <c r="A56" s="574" t="s">
        <v>137</v>
      </c>
      <c r="B56" s="419">
        <v>8900</v>
      </c>
      <c r="C56" s="419">
        <v>8900</v>
      </c>
      <c r="D56" s="578">
        <v>8900</v>
      </c>
    </row>
    <row r="57" spans="1:4" ht="14.25">
      <c r="A57" s="574" t="s">
        <v>349</v>
      </c>
      <c r="B57" s="419">
        <v>2400</v>
      </c>
      <c r="C57" s="419">
        <v>2400</v>
      </c>
      <c r="D57" s="578">
        <v>2400</v>
      </c>
    </row>
    <row r="58" spans="1:4" ht="14.25">
      <c r="A58" s="574" t="s">
        <v>350</v>
      </c>
      <c r="B58" s="419">
        <v>3000</v>
      </c>
      <c r="C58" s="419">
        <v>3000</v>
      </c>
      <c r="D58" s="578">
        <v>3000</v>
      </c>
    </row>
    <row r="59" spans="1:4" ht="12" customHeight="1">
      <c r="A59" s="574" t="s">
        <v>428</v>
      </c>
      <c r="B59" s="419">
        <v>5000</v>
      </c>
      <c r="C59" s="419">
        <v>5000</v>
      </c>
      <c r="D59" s="578">
        <v>5000</v>
      </c>
    </row>
    <row r="60" spans="1:4" s="375" customFormat="1" ht="42.75">
      <c r="A60" s="574" t="s">
        <v>138</v>
      </c>
      <c r="B60" s="419">
        <v>11900</v>
      </c>
      <c r="C60" s="419">
        <v>11900</v>
      </c>
      <c r="D60" s="578">
        <v>11900</v>
      </c>
    </row>
    <row r="61" spans="1:4" ht="15">
      <c r="A61" s="580"/>
      <c r="B61" s="422"/>
      <c r="C61" s="422"/>
      <c r="D61" s="581"/>
    </row>
    <row r="62" spans="1:4" ht="18">
      <c r="A62" s="570" t="s">
        <v>429</v>
      </c>
      <c r="B62" s="423"/>
      <c r="C62" s="423"/>
      <c r="D62" s="582"/>
    </row>
    <row r="63" spans="1:4" ht="14.25">
      <c r="A63" s="574" t="s">
        <v>140</v>
      </c>
      <c r="B63" s="418" t="s">
        <v>586</v>
      </c>
      <c r="C63" s="418" t="s">
        <v>586</v>
      </c>
      <c r="D63" s="577" t="s">
        <v>586</v>
      </c>
    </row>
    <row r="64" spans="1:4" ht="15">
      <c r="A64" s="560" t="s">
        <v>784</v>
      </c>
      <c r="B64" s="491">
        <v>500</v>
      </c>
      <c r="C64" s="491">
        <v>500</v>
      </c>
      <c r="D64" s="579">
        <v>500</v>
      </c>
    </row>
    <row r="65" spans="1:4" ht="14.25">
      <c r="A65" s="574" t="s">
        <v>141</v>
      </c>
      <c r="B65" s="419">
        <v>2400</v>
      </c>
      <c r="C65" s="419">
        <v>2400</v>
      </c>
      <c r="D65" s="548">
        <v>2400</v>
      </c>
    </row>
    <row r="66" spans="1:4" ht="14.25">
      <c r="A66" s="574" t="s">
        <v>595</v>
      </c>
      <c r="B66" s="419">
        <v>2000</v>
      </c>
      <c r="C66" s="419">
        <v>2000</v>
      </c>
      <c r="D66" s="547" t="s">
        <v>586</v>
      </c>
    </row>
    <row r="67" spans="1:4" ht="14.25">
      <c r="A67" s="574" t="s">
        <v>1006</v>
      </c>
      <c r="B67" s="419">
        <v>2000</v>
      </c>
      <c r="C67" s="419">
        <v>2000</v>
      </c>
      <c r="D67" s="548">
        <v>2000</v>
      </c>
    </row>
    <row r="68" spans="1:4" ht="28.5">
      <c r="A68" s="563" t="s">
        <v>596</v>
      </c>
      <c r="B68" s="418" t="s">
        <v>586</v>
      </c>
      <c r="C68" s="418" t="s">
        <v>586</v>
      </c>
      <c r="D68" s="547" t="s">
        <v>586</v>
      </c>
    </row>
    <row r="69" spans="1:4" ht="14.25">
      <c r="A69" s="574" t="s">
        <v>47</v>
      </c>
      <c r="B69" s="419">
        <v>3000</v>
      </c>
      <c r="C69" s="419">
        <v>3000</v>
      </c>
      <c r="D69" s="548">
        <v>3000</v>
      </c>
    </row>
    <row r="70" spans="1:4" ht="42.75">
      <c r="A70" s="574" t="s">
        <v>112</v>
      </c>
      <c r="B70" s="419">
        <v>17800</v>
      </c>
      <c r="C70" s="419">
        <v>17800</v>
      </c>
      <c r="D70" s="548">
        <v>17800</v>
      </c>
    </row>
    <row r="71" spans="1:4" ht="14.25">
      <c r="A71" s="574" t="s">
        <v>572</v>
      </c>
      <c r="B71" s="419">
        <v>6700</v>
      </c>
      <c r="C71" s="419">
        <v>6700</v>
      </c>
      <c r="D71" s="548">
        <v>6700</v>
      </c>
    </row>
    <row r="72" spans="1:4" ht="28.5">
      <c r="A72" s="574" t="s">
        <v>573</v>
      </c>
      <c r="B72" s="419">
        <v>12900</v>
      </c>
      <c r="C72" s="419">
        <v>12900</v>
      </c>
      <c r="D72" s="548">
        <v>12900</v>
      </c>
    </row>
    <row r="73" spans="1:4" ht="12" customHeight="1">
      <c r="A73" s="574" t="s">
        <v>907</v>
      </c>
      <c r="B73" s="419">
        <v>9900</v>
      </c>
      <c r="C73" s="419">
        <v>9900</v>
      </c>
      <c r="D73" s="548">
        <v>9900</v>
      </c>
    </row>
    <row r="74" spans="1:4" ht="30" customHeight="1">
      <c r="A74" s="574" t="s">
        <v>351</v>
      </c>
      <c r="B74" s="419">
        <v>5000</v>
      </c>
      <c r="C74" s="419">
        <v>5000</v>
      </c>
      <c r="D74" s="548">
        <v>5000</v>
      </c>
    </row>
    <row r="75" spans="1:4" s="397" customFormat="1" ht="14.25">
      <c r="A75" s="574" t="s">
        <v>352</v>
      </c>
      <c r="B75" s="419">
        <v>5000</v>
      </c>
      <c r="C75" s="419">
        <v>5000</v>
      </c>
      <c r="D75" s="548">
        <v>5000</v>
      </c>
    </row>
    <row r="76" spans="1:4" ht="12" customHeight="1">
      <c r="A76" s="580"/>
      <c r="B76" s="422"/>
      <c r="C76" s="422"/>
      <c r="D76" s="550"/>
    </row>
    <row r="77" spans="1:4" ht="30" customHeight="1">
      <c r="A77" s="570" t="s">
        <v>416</v>
      </c>
      <c r="B77" s="423"/>
      <c r="C77" s="423"/>
      <c r="D77" s="551"/>
    </row>
    <row r="78" spans="1:4" ht="12" customHeight="1">
      <c r="A78" s="560" t="s">
        <v>1092</v>
      </c>
      <c r="B78" s="124" t="s">
        <v>586</v>
      </c>
      <c r="C78" s="124" t="s">
        <v>586</v>
      </c>
      <c r="D78" s="547" t="s">
        <v>586</v>
      </c>
    </row>
    <row r="79" spans="1:4" ht="42.75">
      <c r="A79" s="574" t="s">
        <v>1044</v>
      </c>
      <c r="B79" s="419">
        <v>15800</v>
      </c>
      <c r="C79" s="419">
        <v>15800</v>
      </c>
      <c r="D79" s="548">
        <v>15800</v>
      </c>
    </row>
    <row r="80" spans="1:4" ht="15">
      <c r="A80" s="580"/>
      <c r="B80" s="422"/>
      <c r="C80" s="422"/>
      <c r="D80" s="550"/>
    </row>
    <row r="81" spans="1:4" ht="18">
      <c r="A81" s="570" t="s">
        <v>699</v>
      </c>
      <c r="B81" s="423"/>
      <c r="C81" s="423"/>
      <c r="D81" s="551"/>
    </row>
    <row r="82" spans="1:4" ht="14.25">
      <c r="A82" s="564" t="s">
        <v>530</v>
      </c>
      <c r="B82" s="418" t="s">
        <v>586</v>
      </c>
      <c r="C82" s="418" t="s">
        <v>586</v>
      </c>
      <c r="D82" s="547" t="s">
        <v>586</v>
      </c>
    </row>
    <row r="83" spans="1:4" ht="14.25">
      <c r="A83" s="574" t="s">
        <v>531</v>
      </c>
      <c r="B83" s="419">
        <v>11900</v>
      </c>
      <c r="C83" s="419">
        <v>11900</v>
      </c>
      <c r="D83" s="548">
        <v>11900</v>
      </c>
    </row>
    <row r="84" spans="1:4" ht="28.5">
      <c r="A84" s="574" t="s">
        <v>532</v>
      </c>
      <c r="B84" s="419">
        <v>11900</v>
      </c>
      <c r="C84" s="419">
        <v>11900</v>
      </c>
      <c r="D84" s="548">
        <v>11900</v>
      </c>
    </row>
    <row r="85" spans="1:4" ht="14.25">
      <c r="A85" s="574" t="s">
        <v>533</v>
      </c>
      <c r="B85" s="419">
        <v>45500</v>
      </c>
      <c r="C85" s="419">
        <v>45500</v>
      </c>
      <c r="D85" s="548">
        <v>45500</v>
      </c>
    </row>
    <row r="86" spans="1:4" ht="57">
      <c r="A86" s="574" t="s">
        <v>558</v>
      </c>
      <c r="B86" s="419">
        <v>67300</v>
      </c>
      <c r="C86" s="419">
        <v>67300</v>
      </c>
      <c r="D86" s="548">
        <v>67300</v>
      </c>
    </row>
    <row r="87" spans="1:4" ht="28.5">
      <c r="A87" s="574" t="s">
        <v>559</v>
      </c>
      <c r="B87" s="419">
        <v>61400</v>
      </c>
      <c r="C87" s="419">
        <v>61400</v>
      </c>
      <c r="D87" s="548">
        <v>61400</v>
      </c>
    </row>
    <row r="88" spans="1:4" ht="14.25">
      <c r="A88" s="574" t="s">
        <v>560</v>
      </c>
      <c r="B88" s="418" t="s">
        <v>586</v>
      </c>
      <c r="C88" s="418" t="s">
        <v>586</v>
      </c>
      <c r="D88" s="547" t="s">
        <v>586</v>
      </c>
    </row>
    <row r="89" spans="1:4" ht="14.25">
      <c r="A89" s="574" t="s">
        <v>561</v>
      </c>
      <c r="B89" s="419">
        <v>6900</v>
      </c>
      <c r="C89" s="419">
        <v>6900</v>
      </c>
      <c r="D89" s="548">
        <v>6900</v>
      </c>
    </row>
    <row r="90" spans="1:4" ht="28.5">
      <c r="A90" s="574" t="s">
        <v>880</v>
      </c>
      <c r="B90" s="419">
        <v>9900</v>
      </c>
      <c r="C90" s="419">
        <v>9900</v>
      </c>
      <c r="D90" s="548">
        <v>9900</v>
      </c>
    </row>
    <row r="91" spans="1:4" ht="28.5">
      <c r="A91" s="574" t="s">
        <v>366</v>
      </c>
      <c r="B91" s="419">
        <v>15800</v>
      </c>
      <c r="C91" s="419">
        <v>15800</v>
      </c>
      <c r="D91" s="548">
        <v>15800</v>
      </c>
    </row>
    <row r="92" spans="1:4" ht="28.5">
      <c r="A92" s="574" t="s">
        <v>367</v>
      </c>
      <c r="B92" s="419">
        <v>20800</v>
      </c>
      <c r="C92" s="419">
        <v>20800</v>
      </c>
      <c r="D92" s="548">
        <v>20800</v>
      </c>
    </row>
    <row r="93" spans="1:4" s="1" customFormat="1" ht="28.5">
      <c r="A93" s="574" t="s">
        <v>368</v>
      </c>
      <c r="B93" s="419">
        <v>27700</v>
      </c>
      <c r="C93" s="419">
        <v>27700</v>
      </c>
      <c r="D93" s="548">
        <v>27700</v>
      </c>
    </row>
    <row r="94" spans="1:4" s="1" customFormat="1" ht="14.25">
      <c r="A94" s="574" t="s">
        <v>369</v>
      </c>
      <c r="B94" s="421" t="s">
        <v>587</v>
      </c>
      <c r="C94" s="421" t="s">
        <v>587</v>
      </c>
      <c r="D94" s="547" t="s">
        <v>586</v>
      </c>
    </row>
    <row r="95" spans="1:4" s="1" customFormat="1" ht="14.25">
      <c r="A95" s="574" t="s">
        <v>370</v>
      </c>
      <c r="B95" s="419">
        <v>26700</v>
      </c>
      <c r="C95" s="419">
        <v>26700</v>
      </c>
      <c r="D95" s="549" t="s">
        <v>587</v>
      </c>
    </row>
    <row r="96" spans="1:4" ht="12" customHeight="1">
      <c r="A96" s="574" t="s">
        <v>785</v>
      </c>
      <c r="B96" s="421" t="s">
        <v>587</v>
      </c>
      <c r="C96" s="421" t="s">
        <v>587</v>
      </c>
      <c r="D96" s="583" t="s">
        <v>1024</v>
      </c>
    </row>
    <row r="97" spans="1:4" s="375" customFormat="1" ht="30" customHeight="1">
      <c r="A97" s="574" t="s">
        <v>336</v>
      </c>
      <c r="B97" s="418" t="s">
        <v>586</v>
      </c>
      <c r="C97" s="418" t="s">
        <v>586</v>
      </c>
      <c r="D97" s="547" t="s">
        <v>586</v>
      </c>
    </row>
    <row r="98" spans="1:4" ht="28.5">
      <c r="A98" s="574" t="s">
        <v>353</v>
      </c>
      <c r="B98" s="419">
        <v>6500</v>
      </c>
      <c r="C98" s="419">
        <v>6500</v>
      </c>
      <c r="D98" s="548">
        <v>6500</v>
      </c>
    </row>
    <row r="99" spans="1:4" ht="15">
      <c r="A99" s="580"/>
      <c r="B99" s="422"/>
      <c r="C99" s="422"/>
      <c r="D99" s="550"/>
    </row>
    <row r="100" spans="1:4" ht="18">
      <c r="A100" s="570" t="s">
        <v>733</v>
      </c>
      <c r="B100" s="423"/>
      <c r="C100" s="423"/>
      <c r="D100" s="551"/>
    </row>
    <row r="101" spans="1:4" ht="14.25">
      <c r="A101" s="574" t="s">
        <v>338</v>
      </c>
      <c r="B101" s="418" t="s">
        <v>586</v>
      </c>
      <c r="C101" s="418" t="s">
        <v>586</v>
      </c>
      <c r="D101" s="547" t="s">
        <v>586</v>
      </c>
    </row>
    <row r="102" spans="1:4" ht="28.5">
      <c r="A102" s="574" t="s">
        <v>339</v>
      </c>
      <c r="B102" s="419">
        <v>9900</v>
      </c>
      <c r="C102" s="419">
        <v>9900</v>
      </c>
      <c r="D102" s="548">
        <v>9900</v>
      </c>
    </row>
    <row r="103" spans="1:4" ht="14.25">
      <c r="A103" s="574" t="s">
        <v>340</v>
      </c>
      <c r="B103" s="421" t="s">
        <v>341</v>
      </c>
      <c r="C103" s="421" t="s">
        <v>341</v>
      </c>
      <c r="D103" s="549" t="s">
        <v>341</v>
      </c>
    </row>
    <row r="104" spans="1:4" ht="14.25">
      <c r="A104" s="574" t="s">
        <v>342</v>
      </c>
      <c r="B104" s="419">
        <v>2400</v>
      </c>
      <c r="C104" s="419">
        <v>2400</v>
      </c>
      <c r="D104" s="548">
        <v>2400</v>
      </c>
    </row>
    <row r="105" spans="1:4" ht="14.25">
      <c r="A105" s="574" t="s">
        <v>343</v>
      </c>
      <c r="B105" s="419">
        <v>21800</v>
      </c>
      <c r="C105" s="419">
        <v>21800</v>
      </c>
      <c r="D105" s="549" t="s">
        <v>587</v>
      </c>
    </row>
    <row r="106" spans="1:4" ht="14.25">
      <c r="A106" s="574" t="s">
        <v>344</v>
      </c>
      <c r="B106" s="419" t="s">
        <v>587</v>
      </c>
      <c r="C106" s="419" t="s">
        <v>587</v>
      </c>
      <c r="D106" s="548">
        <v>25700</v>
      </c>
    </row>
    <row r="107" spans="1:4" ht="15" thickBot="1">
      <c r="A107" s="584" t="s">
        <v>345</v>
      </c>
      <c r="B107" s="585">
        <v>19800</v>
      </c>
      <c r="C107" s="585">
        <v>19800</v>
      </c>
      <c r="D107" s="553">
        <v>19800</v>
      </c>
    </row>
  </sheetData>
  <mergeCells count="2">
    <mergeCell ref="A1:D2"/>
    <mergeCell ref="A3:D3"/>
  </mergeCells>
  <printOptions/>
  <pageMargins left="0.45" right="0.47" top="0.66" bottom="0.82" header="0.5" footer="0.5"/>
  <pageSetup fitToHeight="4" horizontalDpi="600" verticalDpi="600" orientation="portrait" paperSize="9" scale="55" r:id="rId1"/>
  <rowBreaks count="1" manualBreakCount="1">
    <brk id="59" max="255" man="1"/>
  </rowBreaks>
</worksheet>
</file>

<file path=xl/worksheets/sheet4.xml><?xml version="1.0" encoding="utf-8"?>
<worksheet xmlns="http://schemas.openxmlformats.org/spreadsheetml/2006/main" xmlns:r="http://schemas.openxmlformats.org/officeDocument/2006/relationships">
  <sheetPr codeName="Sheet3">
    <pageSetUpPr fitToPage="1"/>
  </sheetPr>
  <dimension ref="A1:J106"/>
  <sheetViews>
    <sheetView zoomScale="70" zoomScaleNormal="70" zoomScaleSheetLayoutView="70" workbookViewId="0" topLeftCell="A1">
      <pane xSplit="2" ySplit="10" topLeftCell="C44" activePane="bottomRight" state="frozen"/>
      <selection pane="topLeft" activeCell="A1" sqref="A1"/>
      <selection pane="topRight" activeCell="C1" sqref="C1"/>
      <selection pane="bottomLeft" activeCell="A8" sqref="A8"/>
      <selection pane="bottomRight" activeCell="H47" sqref="H47"/>
    </sheetView>
  </sheetViews>
  <sheetFormatPr defaultColWidth="9.125" defaultRowHeight="12.75"/>
  <cols>
    <col min="1" max="1" width="77.75390625" style="1" customWidth="1"/>
    <col min="2" max="2" width="9.875" style="1" customWidth="1"/>
    <col min="3" max="3" width="38.875" style="1" customWidth="1"/>
    <col min="4" max="9" width="19.75390625" style="1" customWidth="1"/>
    <col min="10" max="16384" width="9.125" style="1" customWidth="1"/>
  </cols>
  <sheetData>
    <row r="1" spans="1:9" ht="33" customHeight="1">
      <c r="A1" s="657" t="s">
        <v>80</v>
      </c>
      <c r="B1" s="657"/>
      <c r="C1" s="657"/>
      <c r="D1" s="657"/>
      <c r="E1" s="657"/>
      <c r="F1" s="657"/>
      <c r="G1" s="657"/>
      <c r="H1" s="657"/>
      <c r="I1" s="657"/>
    </row>
    <row r="2" spans="1:9" ht="22.5" customHeight="1" thickBot="1">
      <c r="A2" s="642" t="s">
        <v>89</v>
      </c>
      <c r="B2" s="642"/>
      <c r="C2" s="642"/>
      <c r="D2" s="642"/>
      <c r="E2" s="642"/>
      <c r="F2" s="642"/>
      <c r="G2" s="642"/>
      <c r="H2" s="642"/>
      <c r="I2" s="642"/>
    </row>
    <row r="3" spans="1:9" ht="66.75">
      <c r="A3" s="632" t="s">
        <v>200</v>
      </c>
      <c r="B3" s="4"/>
      <c r="C3" s="195" t="s">
        <v>270</v>
      </c>
      <c r="D3" s="164" t="s">
        <v>273</v>
      </c>
      <c r="E3" s="196" t="s">
        <v>274</v>
      </c>
      <c r="F3" s="196" t="s">
        <v>236</v>
      </c>
      <c r="G3" s="196" t="s">
        <v>237</v>
      </c>
      <c r="H3" s="164" t="s">
        <v>272</v>
      </c>
      <c r="I3" s="165" t="s">
        <v>271</v>
      </c>
    </row>
    <row r="4" spans="2:9" ht="29.25" customHeight="1">
      <c r="B4" s="4"/>
      <c r="C4" s="167" t="s">
        <v>234</v>
      </c>
      <c r="D4" s="194" t="s">
        <v>745</v>
      </c>
      <c r="E4" s="644" t="s">
        <v>746</v>
      </c>
      <c r="F4" s="644"/>
      <c r="G4" s="644" t="s">
        <v>747</v>
      </c>
      <c r="H4" s="644"/>
      <c r="I4" s="645"/>
    </row>
    <row r="5" spans="2:9" ht="17.25" customHeight="1">
      <c r="B5" s="4"/>
      <c r="C5" s="658" t="s">
        <v>238</v>
      </c>
      <c r="D5" s="197"/>
      <c r="E5" s="659" t="s">
        <v>587</v>
      </c>
      <c r="F5" s="197"/>
      <c r="G5" s="197"/>
      <c r="H5" s="659" t="s">
        <v>587</v>
      </c>
      <c r="I5" s="661" t="s">
        <v>587</v>
      </c>
    </row>
    <row r="6" spans="2:9" ht="17.25" customHeight="1">
      <c r="B6" s="4"/>
      <c r="C6" s="648"/>
      <c r="D6" s="368">
        <f>(615500)+15000</f>
        <v>630500</v>
      </c>
      <c r="E6" s="660"/>
      <c r="F6" s="368">
        <f>(645000)+15000</f>
        <v>660000</v>
      </c>
      <c r="G6" s="368">
        <f>(703000)+15000</f>
        <v>718000</v>
      </c>
      <c r="H6" s="660"/>
      <c r="I6" s="655"/>
    </row>
    <row r="7" spans="1:9" ht="17.25" customHeight="1">
      <c r="A7" s="44" t="s">
        <v>855</v>
      </c>
      <c r="B7" s="4"/>
      <c r="C7" s="647" t="s">
        <v>239</v>
      </c>
      <c r="D7" s="640" t="s">
        <v>587</v>
      </c>
      <c r="E7" s="198"/>
      <c r="F7" s="198"/>
      <c r="G7" s="198"/>
      <c r="H7" s="198"/>
      <c r="I7" s="654" t="s">
        <v>587</v>
      </c>
    </row>
    <row r="8" spans="1:9" ht="17.25" customHeight="1">
      <c r="A8" s="166" t="s">
        <v>518</v>
      </c>
      <c r="B8" s="4"/>
      <c r="C8" s="648"/>
      <c r="D8" s="641"/>
      <c r="E8" s="368">
        <f>(681000)+15000</f>
        <v>696000</v>
      </c>
      <c r="F8" s="368">
        <f>(693500)+15000</f>
        <v>708500</v>
      </c>
      <c r="G8" s="368">
        <f>(755000)+15000</f>
        <v>770000</v>
      </c>
      <c r="H8" s="368">
        <f>(846500)+15000</f>
        <v>861500</v>
      </c>
      <c r="I8" s="655"/>
    </row>
    <row r="9" spans="1:9" ht="17.25" customHeight="1">
      <c r="A9" s="4"/>
      <c r="B9" s="4"/>
      <c r="C9" s="647" t="s">
        <v>240</v>
      </c>
      <c r="D9" s="640" t="s">
        <v>587</v>
      </c>
      <c r="E9" s="640" t="s">
        <v>587</v>
      </c>
      <c r="F9" s="640" t="s">
        <v>587</v>
      </c>
      <c r="G9" s="640" t="s">
        <v>587</v>
      </c>
      <c r="H9" s="640" t="s">
        <v>587</v>
      </c>
      <c r="I9" s="279"/>
    </row>
    <row r="10" spans="1:9" ht="17.25" customHeight="1" thickBot="1">
      <c r="A10" s="199"/>
      <c r="B10" s="199"/>
      <c r="C10" s="649"/>
      <c r="D10" s="656"/>
      <c r="E10" s="656"/>
      <c r="F10" s="656"/>
      <c r="G10" s="656"/>
      <c r="H10" s="656"/>
      <c r="I10" s="500">
        <f>(822500)+15000</f>
        <v>837500</v>
      </c>
    </row>
    <row r="11" spans="1:9" ht="38.25" customHeight="1">
      <c r="A11" s="53" t="s">
        <v>749</v>
      </c>
      <c r="B11" s="200" t="s">
        <v>748</v>
      </c>
      <c r="C11" s="54" t="s">
        <v>235</v>
      </c>
      <c r="D11" s="201"/>
      <c r="E11" s="201"/>
      <c r="F11" s="201"/>
      <c r="G11" s="201"/>
      <c r="H11" s="201"/>
      <c r="I11" s="202"/>
    </row>
    <row r="12" spans="1:9" ht="15" customHeight="1">
      <c r="A12" s="23" t="s">
        <v>585</v>
      </c>
      <c r="B12" s="24"/>
      <c r="C12" s="27"/>
      <c r="D12" s="203"/>
      <c r="E12" s="203"/>
      <c r="F12" s="203"/>
      <c r="G12" s="203"/>
      <c r="H12" s="203"/>
      <c r="I12" s="204"/>
    </row>
    <row r="13" spans="1:9" ht="15" customHeight="1">
      <c r="A13" s="6" t="s">
        <v>588</v>
      </c>
      <c r="B13" s="7"/>
      <c r="C13" s="28"/>
      <c r="D13" s="15" t="s">
        <v>586</v>
      </c>
      <c r="E13" s="15" t="s">
        <v>586</v>
      </c>
      <c r="F13" s="15" t="s">
        <v>586</v>
      </c>
      <c r="G13" s="15" t="s">
        <v>586</v>
      </c>
      <c r="H13" s="15" t="s">
        <v>586</v>
      </c>
      <c r="I13" s="16" t="s">
        <v>586</v>
      </c>
    </row>
    <row r="14" spans="1:9" ht="28.5" customHeight="1">
      <c r="A14" s="6" t="s">
        <v>192</v>
      </c>
      <c r="B14" s="8"/>
      <c r="C14" s="29"/>
      <c r="D14" s="15" t="s">
        <v>586</v>
      </c>
      <c r="E14" s="15" t="s">
        <v>586</v>
      </c>
      <c r="F14" s="15" t="s">
        <v>586</v>
      </c>
      <c r="G14" s="15" t="s">
        <v>586</v>
      </c>
      <c r="H14" s="15" t="s">
        <v>586</v>
      </c>
      <c r="I14" s="16" t="s">
        <v>586</v>
      </c>
    </row>
    <row r="15" spans="1:9" ht="12" customHeight="1">
      <c r="A15" s="6" t="s">
        <v>193</v>
      </c>
      <c r="B15" s="8"/>
      <c r="C15" s="29"/>
      <c r="D15" s="15" t="s">
        <v>586</v>
      </c>
      <c r="E15" s="15" t="s">
        <v>586</v>
      </c>
      <c r="F15" s="15" t="s">
        <v>586</v>
      </c>
      <c r="G15" s="15" t="s">
        <v>586</v>
      </c>
      <c r="H15" s="15" t="s">
        <v>586</v>
      </c>
      <c r="I15" s="16" t="s">
        <v>586</v>
      </c>
    </row>
    <row r="16" spans="1:9" ht="12.75">
      <c r="A16" s="6" t="s">
        <v>829</v>
      </c>
      <c r="B16" s="7"/>
      <c r="C16" s="28"/>
      <c r="D16" s="15" t="s">
        <v>586</v>
      </c>
      <c r="E16" s="15" t="s">
        <v>586</v>
      </c>
      <c r="F16" s="15" t="s">
        <v>586</v>
      </c>
      <c r="G16" s="15" t="s">
        <v>586</v>
      </c>
      <c r="H16" s="15" t="s">
        <v>586</v>
      </c>
      <c r="I16" s="16" t="s">
        <v>586</v>
      </c>
    </row>
    <row r="17" spans="1:9" ht="12.75">
      <c r="A17" s="6" t="s">
        <v>195</v>
      </c>
      <c r="B17" s="7"/>
      <c r="C17" s="28"/>
      <c r="D17" s="15" t="s">
        <v>586</v>
      </c>
      <c r="E17" s="15" t="s">
        <v>586</v>
      </c>
      <c r="F17" s="15" t="s">
        <v>586</v>
      </c>
      <c r="G17" s="15" t="s">
        <v>586</v>
      </c>
      <c r="H17" s="15" t="s">
        <v>586</v>
      </c>
      <c r="I17" s="16" t="s">
        <v>586</v>
      </c>
    </row>
    <row r="18" spans="1:9" ht="12.75">
      <c r="A18" s="6" t="s">
        <v>464</v>
      </c>
      <c r="B18" s="7"/>
      <c r="C18" s="28"/>
      <c r="D18" s="15" t="s">
        <v>586</v>
      </c>
      <c r="E18" s="15" t="s">
        <v>586</v>
      </c>
      <c r="F18" s="15" t="s">
        <v>586</v>
      </c>
      <c r="G18" s="15" t="s">
        <v>586</v>
      </c>
      <c r="H18" s="15" t="s">
        <v>586</v>
      </c>
      <c r="I18" s="16" t="s">
        <v>586</v>
      </c>
    </row>
    <row r="19" spans="1:9" ht="15" customHeight="1">
      <c r="A19" s="6"/>
      <c r="B19" s="7"/>
      <c r="C19" s="28"/>
      <c r="D19" s="206"/>
      <c r="E19" s="206"/>
      <c r="F19" s="206"/>
      <c r="G19" s="206"/>
      <c r="H19" s="206"/>
      <c r="I19" s="207"/>
    </row>
    <row r="20" spans="1:9" ht="15" customHeight="1">
      <c r="A20" s="9" t="s">
        <v>465</v>
      </c>
      <c r="B20" s="10"/>
      <c r="C20" s="30"/>
      <c r="D20" s="206"/>
      <c r="E20" s="206"/>
      <c r="F20" s="206"/>
      <c r="G20" s="206"/>
      <c r="H20" s="206"/>
      <c r="I20" s="207"/>
    </row>
    <row r="21" spans="1:10" ht="15" customHeight="1">
      <c r="A21" s="6" t="s">
        <v>466</v>
      </c>
      <c r="B21" s="7"/>
      <c r="C21" s="28"/>
      <c r="D21" s="15" t="s">
        <v>586</v>
      </c>
      <c r="E21" s="15" t="s">
        <v>586</v>
      </c>
      <c r="F21" s="15" t="s">
        <v>586</v>
      </c>
      <c r="G21" s="15" t="s">
        <v>586</v>
      </c>
      <c r="H21" s="15" t="s">
        <v>586</v>
      </c>
      <c r="I21" s="16" t="s">
        <v>586</v>
      </c>
      <c r="J21" s="205"/>
    </row>
    <row r="22" spans="1:10" ht="15" customHeight="1">
      <c r="A22" s="6" t="s">
        <v>467</v>
      </c>
      <c r="B22" s="7"/>
      <c r="C22" s="28"/>
      <c r="D22" s="15" t="s">
        <v>586</v>
      </c>
      <c r="E22" s="15" t="s">
        <v>586</v>
      </c>
      <c r="F22" s="15" t="s">
        <v>586</v>
      </c>
      <c r="G22" s="15" t="s">
        <v>586</v>
      </c>
      <c r="H22" s="15" t="s">
        <v>586</v>
      </c>
      <c r="I22" s="16" t="s">
        <v>586</v>
      </c>
      <c r="J22" s="205"/>
    </row>
    <row r="23" spans="1:9" ht="12.75">
      <c r="A23" s="6" t="s">
        <v>468</v>
      </c>
      <c r="B23" s="7"/>
      <c r="C23" s="28"/>
      <c r="D23" s="15" t="s">
        <v>586</v>
      </c>
      <c r="E23" s="15" t="s">
        <v>586</v>
      </c>
      <c r="F23" s="15" t="s">
        <v>586</v>
      </c>
      <c r="G23" s="15" t="s">
        <v>586</v>
      </c>
      <c r="H23" s="15" t="s">
        <v>586</v>
      </c>
      <c r="I23" s="16" t="s">
        <v>586</v>
      </c>
    </row>
    <row r="24" spans="1:9" ht="12.75">
      <c r="A24" s="6" t="s">
        <v>287</v>
      </c>
      <c r="B24" s="7"/>
      <c r="C24" s="28"/>
      <c r="D24" s="15" t="s">
        <v>586</v>
      </c>
      <c r="E24" s="15" t="s">
        <v>586</v>
      </c>
      <c r="F24" s="15" t="s">
        <v>586</v>
      </c>
      <c r="G24" s="15" t="s">
        <v>586</v>
      </c>
      <c r="H24" s="15" t="s">
        <v>586</v>
      </c>
      <c r="I24" s="16" t="s">
        <v>586</v>
      </c>
    </row>
    <row r="25" spans="1:9" ht="12.75">
      <c r="A25" s="6" t="s">
        <v>288</v>
      </c>
      <c r="B25" s="7"/>
      <c r="C25" s="28"/>
      <c r="D25" s="15" t="s">
        <v>586</v>
      </c>
      <c r="E25" s="15" t="s">
        <v>586</v>
      </c>
      <c r="F25" s="15" t="s">
        <v>586</v>
      </c>
      <c r="G25" s="15" t="s">
        <v>586</v>
      </c>
      <c r="H25" s="15" t="s">
        <v>586</v>
      </c>
      <c r="I25" s="16" t="s">
        <v>586</v>
      </c>
    </row>
    <row r="26" spans="1:9" ht="12.75">
      <c r="A26" s="6" t="s">
        <v>289</v>
      </c>
      <c r="B26" s="7"/>
      <c r="C26" s="28"/>
      <c r="D26" s="15" t="s">
        <v>586</v>
      </c>
      <c r="E26" s="15" t="s">
        <v>586</v>
      </c>
      <c r="F26" s="15" t="s">
        <v>586</v>
      </c>
      <c r="G26" s="15" t="s">
        <v>586</v>
      </c>
      <c r="H26" s="15" t="s">
        <v>586</v>
      </c>
      <c r="I26" s="16" t="s">
        <v>586</v>
      </c>
    </row>
    <row r="27" spans="1:9" ht="12.75">
      <c r="A27" s="6" t="s">
        <v>616</v>
      </c>
      <c r="B27" s="7"/>
      <c r="C27" s="28"/>
      <c r="D27" s="206" t="s">
        <v>587</v>
      </c>
      <c r="E27" s="206" t="s">
        <v>587</v>
      </c>
      <c r="F27" s="206" t="s">
        <v>587</v>
      </c>
      <c r="G27" s="15" t="s">
        <v>586</v>
      </c>
      <c r="H27" s="15" t="s">
        <v>586</v>
      </c>
      <c r="I27" s="16" t="s">
        <v>586</v>
      </c>
    </row>
    <row r="28" spans="1:9" ht="12.75">
      <c r="A28" s="6" t="s">
        <v>290</v>
      </c>
      <c r="B28" s="7"/>
      <c r="C28" s="28"/>
      <c r="D28" s="15" t="s">
        <v>586</v>
      </c>
      <c r="E28" s="15" t="s">
        <v>586</v>
      </c>
      <c r="F28" s="15" t="s">
        <v>586</v>
      </c>
      <c r="G28" s="15" t="s">
        <v>586</v>
      </c>
      <c r="H28" s="15" t="s">
        <v>586</v>
      </c>
      <c r="I28" s="16" t="s">
        <v>586</v>
      </c>
    </row>
    <row r="29" spans="1:9" ht="12.75">
      <c r="A29" s="6" t="s">
        <v>422</v>
      </c>
      <c r="B29" s="7"/>
      <c r="C29" s="28"/>
      <c r="D29" s="15" t="s">
        <v>586</v>
      </c>
      <c r="E29" s="15" t="s">
        <v>586</v>
      </c>
      <c r="F29" s="15" t="s">
        <v>586</v>
      </c>
      <c r="G29" s="15" t="s">
        <v>586</v>
      </c>
      <c r="H29" s="15" t="s">
        <v>586</v>
      </c>
      <c r="I29" s="16" t="s">
        <v>586</v>
      </c>
    </row>
    <row r="30" spans="1:9" ht="15">
      <c r="A30" s="6" t="s">
        <v>927</v>
      </c>
      <c r="B30" s="7" t="s">
        <v>609</v>
      </c>
      <c r="C30" s="28"/>
      <c r="D30" s="13">
        <v>2000</v>
      </c>
      <c r="E30" s="13">
        <v>2000</v>
      </c>
      <c r="F30" s="13">
        <v>2000</v>
      </c>
      <c r="G30" s="13">
        <v>2000</v>
      </c>
      <c r="H30" s="13">
        <v>2000</v>
      </c>
      <c r="I30" s="14">
        <v>2000</v>
      </c>
    </row>
    <row r="31" spans="1:9" ht="25.5">
      <c r="A31" s="6" t="s">
        <v>469</v>
      </c>
      <c r="B31" s="7" t="s">
        <v>470</v>
      </c>
      <c r="C31" s="28"/>
      <c r="D31" s="206" t="s">
        <v>587</v>
      </c>
      <c r="E31" s="13">
        <v>19000</v>
      </c>
      <c r="F31" s="13">
        <v>19000</v>
      </c>
      <c r="G31" s="13">
        <v>19000</v>
      </c>
      <c r="H31" s="15" t="s">
        <v>586</v>
      </c>
      <c r="I31" s="16" t="s">
        <v>586</v>
      </c>
    </row>
    <row r="32" spans="1:9" ht="15">
      <c r="A32" s="6" t="s">
        <v>423</v>
      </c>
      <c r="B32" s="7" t="s">
        <v>615</v>
      </c>
      <c r="C32" s="28"/>
      <c r="D32" s="13">
        <v>13000</v>
      </c>
      <c r="E32" s="13">
        <v>13000</v>
      </c>
      <c r="F32" s="13">
        <v>13000</v>
      </c>
      <c r="G32" s="13">
        <v>13000</v>
      </c>
      <c r="H32" s="13">
        <v>13000</v>
      </c>
      <c r="I32" s="14">
        <v>13000</v>
      </c>
    </row>
    <row r="33" spans="1:9" ht="24">
      <c r="A33" s="6" t="s">
        <v>610</v>
      </c>
      <c r="B33" s="7" t="s">
        <v>611</v>
      </c>
      <c r="C33" s="28" t="s">
        <v>892</v>
      </c>
      <c r="D33" s="13" t="s">
        <v>587</v>
      </c>
      <c r="E33" s="13">
        <v>1000</v>
      </c>
      <c r="F33" s="13">
        <v>1000</v>
      </c>
      <c r="G33" s="15" t="s">
        <v>586</v>
      </c>
      <c r="H33" s="47">
        <v>1000</v>
      </c>
      <c r="I33" s="16" t="s">
        <v>586</v>
      </c>
    </row>
    <row r="34" spans="1:9" ht="15" customHeight="1">
      <c r="A34" s="6"/>
      <c r="B34" s="7"/>
      <c r="C34" s="28"/>
      <c r="D34" s="206"/>
      <c r="E34" s="206"/>
      <c r="F34" s="206"/>
      <c r="G34" s="206"/>
      <c r="H34" s="206"/>
      <c r="I34" s="207"/>
    </row>
    <row r="35" spans="1:9" ht="15" customHeight="1">
      <c r="A35" s="9" t="s">
        <v>424</v>
      </c>
      <c r="B35" s="10"/>
      <c r="C35" s="30"/>
      <c r="D35" s="208"/>
      <c r="E35" s="208"/>
      <c r="F35" s="208"/>
      <c r="G35" s="208"/>
      <c r="H35" s="208"/>
      <c r="I35" s="209"/>
    </row>
    <row r="36" spans="1:9" ht="15" customHeight="1">
      <c r="A36" s="6" t="s">
        <v>425</v>
      </c>
      <c r="B36" s="7"/>
      <c r="C36" s="28"/>
      <c r="D36" s="15" t="s">
        <v>586</v>
      </c>
      <c r="E36" s="15" t="s">
        <v>586</v>
      </c>
      <c r="F36" s="15" t="s">
        <v>586</v>
      </c>
      <c r="G36" s="15" t="s">
        <v>586</v>
      </c>
      <c r="H36" s="15" t="s">
        <v>586</v>
      </c>
      <c r="I36" s="16" t="s">
        <v>586</v>
      </c>
    </row>
    <row r="37" spans="1:9" ht="15" customHeight="1">
      <c r="A37" s="6" t="s">
        <v>426</v>
      </c>
      <c r="B37" s="7"/>
      <c r="C37" s="28"/>
      <c r="D37" s="15" t="s">
        <v>586</v>
      </c>
      <c r="E37" s="15" t="s">
        <v>586</v>
      </c>
      <c r="F37" s="15" t="s">
        <v>586</v>
      </c>
      <c r="G37" s="15" t="s">
        <v>586</v>
      </c>
      <c r="H37" s="15" t="s">
        <v>586</v>
      </c>
      <c r="I37" s="16" t="s">
        <v>586</v>
      </c>
    </row>
    <row r="38" spans="1:9" ht="15" customHeight="1">
      <c r="A38" s="6" t="s">
        <v>428</v>
      </c>
      <c r="B38" s="7"/>
      <c r="C38" s="28"/>
      <c r="D38" s="15" t="s">
        <v>586</v>
      </c>
      <c r="E38" s="15" t="s">
        <v>586</v>
      </c>
      <c r="F38" s="15" t="s">
        <v>586</v>
      </c>
      <c r="G38" s="15" t="s">
        <v>586</v>
      </c>
      <c r="H38" s="15" t="s">
        <v>586</v>
      </c>
      <c r="I38" s="16" t="s">
        <v>586</v>
      </c>
    </row>
    <row r="39" spans="1:9" ht="25.5">
      <c r="A39" s="6" t="s">
        <v>229</v>
      </c>
      <c r="B39" s="7" t="s">
        <v>427</v>
      </c>
      <c r="C39" s="28"/>
      <c r="D39" s="206" t="s">
        <v>587</v>
      </c>
      <c r="E39" s="206" t="s">
        <v>587</v>
      </c>
      <c r="F39" s="206" t="s">
        <v>587</v>
      </c>
      <c r="G39" s="13">
        <v>52000</v>
      </c>
      <c r="H39" s="206" t="s">
        <v>587</v>
      </c>
      <c r="I39" s="207" t="s">
        <v>587</v>
      </c>
    </row>
    <row r="40" spans="1:9" ht="15">
      <c r="A40" s="6" t="s">
        <v>1097</v>
      </c>
      <c r="B40" s="7" t="s">
        <v>427</v>
      </c>
      <c r="C40" s="28"/>
      <c r="D40" s="206" t="s">
        <v>587</v>
      </c>
      <c r="E40" s="206" t="s">
        <v>587</v>
      </c>
      <c r="F40" s="206" t="s">
        <v>587</v>
      </c>
      <c r="G40" s="206" t="s">
        <v>587</v>
      </c>
      <c r="H40" s="13">
        <v>33000</v>
      </c>
      <c r="I40" s="14">
        <v>33000</v>
      </c>
    </row>
    <row r="41" spans="1:9" ht="36.75" customHeight="1">
      <c r="A41" s="9" t="s">
        <v>429</v>
      </c>
      <c r="B41" s="10"/>
      <c r="C41" s="30"/>
      <c r="D41" s="206"/>
      <c r="E41" s="206"/>
      <c r="F41" s="206"/>
      <c r="G41" s="206"/>
      <c r="H41" s="206"/>
      <c r="I41" s="207"/>
    </row>
    <row r="42" spans="1:9" ht="12.75">
      <c r="A42" s="6" t="s">
        <v>430</v>
      </c>
      <c r="B42" s="7"/>
      <c r="C42" s="28"/>
      <c r="D42" s="15" t="s">
        <v>586</v>
      </c>
      <c r="E42" s="15" t="s">
        <v>586</v>
      </c>
      <c r="F42" s="15" t="s">
        <v>586</v>
      </c>
      <c r="G42" s="15" t="s">
        <v>586</v>
      </c>
      <c r="H42" s="15" t="s">
        <v>586</v>
      </c>
      <c r="I42" s="16" t="s">
        <v>586</v>
      </c>
    </row>
    <row r="43" spans="1:9" ht="27.75" customHeight="1">
      <c r="A43" s="6" t="s">
        <v>484</v>
      </c>
      <c r="B43" s="7"/>
      <c r="C43" s="28"/>
      <c r="D43" s="15" t="s">
        <v>586</v>
      </c>
      <c r="E43" s="15" t="s">
        <v>586</v>
      </c>
      <c r="F43" s="15" t="s">
        <v>586</v>
      </c>
      <c r="G43" s="15" t="s">
        <v>586</v>
      </c>
      <c r="H43" s="15" t="s">
        <v>586</v>
      </c>
      <c r="I43" s="16" t="s">
        <v>586</v>
      </c>
    </row>
    <row r="44" spans="1:9" ht="38.25">
      <c r="A44" s="6" t="s">
        <v>614</v>
      </c>
      <c r="B44" s="7"/>
      <c r="C44" s="28"/>
      <c r="D44" s="25" t="s">
        <v>587</v>
      </c>
      <c r="E44" s="25" t="s">
        <v>587</v>
      </c>
      <c r="F44" s="25" t="s">
        <v>587</v>
      </c>
      <c r="G44" s="15" t="s">
        <v>586</v>
      </c>
      <c r="H44" s="15" t="s">
        <v>586</v>
      </c>
      <c r="I44" s="16" t="s">
        <v>586</v>
      </c>
    </row>
    <row r="45" spans="1:9" ht="25.5">
      <c r="A45" s="6" t="s">
        <v>227</v>
      </c>
      <c r="B45" s="7" t="s">
        <v>750</v>
      </c>
      <c r="C45" s="31" t="s">
        <v>933</v>
      </c>
      <c r="D45" s="13">
        <v>17000</v>
      </c>
      <c r="E45" s="13">
        <v>17000</v>
      </c>
      <c r="F45" s="13">
        <v>17000</v>
      </c>
      <c r="G45" s="15" t="s">
        <v>586</v>
      </c>
      <c r="H45" s="15" t="s">
        <v>586</v>
      </c>
      <c r="I45" s="16" t="s">
        <v>586</v>
      </c>
    </row>
    <row r="46" spans="1:9" ht="24.75" customHeight="1">
      <c r="A46" s="6"/>
      <c r="B46" s="7"/>
      <c r="C46" s="28"/>
      <c r="D46" s="25"/>
      <c r="E46" s="25"/>
      <c r="F46" s="25"/>
      <c r="G46" s="15"/>
      <c r="H46" s="15"/>
      <c r="I46" s="16"/>
    </row>
    <row r="47" spans="1:9" ht="24.75" customHeight="1">
      <c r="A47" s="9" t="s">
        <v>485</v>
      </c>
      <c r="B47" s="7"/>
      <c r="C47" s="28"/>
      <c r="D47" s="25"/>
      <c r="E47" s="25"/>
      <c r="F47" s="25"/>
      <c r="G47" s="15"/>
      <c r="H47" s="15"/>
      <c r="I47" s="16"/>
    </row>
    <row r="48" spans="1:9" ht="28.5" customHeight="1">
      <c r="A48" s="6" t="s">
        <v>486</v>
      </c>
      <c r="B48" s="7"/>
      <c r="C48" s="28"/>
      <c r="D48" s="15" t="s">
        <v>586</v>
      </c>
      <c r="E48" s="15" t="s">
        <v>586</v>
      </c>
      <c r="F48" s="15" t="s">
        <v>586</v>
      </c>
      <c r="G48" s="15" t="s">
        <v>586</v>
      </c>
      <c r="H48" s="15" t="s">
        <v>586</v>
      </c>
      <c r="I48" s="16" t="s">
        <v>586</v>
      </c>
    </row>
    <row r="49" spans="1:9" ht="15" customHeight="1">
      <c r="A49" s="6" t="s">
        <v>487</v>
      </c>
      <c r="B49" s="7"/>
      <c r="C49" s="28"/>
      <c r="D49" s="206" t="s">
        <v>587</v>
      </c>
      <c r="E49" s="15" t="s">
        <v>586</v>
      </c>
      <c r="F49" s="15" t="s">
        <v>586</v>
      </c>
      <c r="G49" s="15" t="s">
        <v>586</v>
      </c>
      <c r="H49" s="15" t="s">
        <v>586</v>
      </c>
      <c r="I49" s="16" t="s">
        <v>586</v>
      </c>
    </row>
    <row r="50" spans="1:10" ht="12.75">
      <c r="A50" s="6" t="s">
        <v>488</v>
      </c>
      <c r="B50" s="7"/>
      <c r="C50" s="28"/>
      <c r="D50" s="15" t="s">
        <v>586</v>
      </c>
      <c r="E50" s="15" t="s">
        <v>586</v>
      </c>
      <c r="F50" s="15" t="s">
        <v>586</v>
      </c>
      <c r="G50" s="15" t="s">
        <v>586</v>
      </c>
      <c r="H50" s="15" t="s">
        <v>586</v>
      </c>
      <c r="I50" s="16" t="s">
        <v>586</v>
      </c>
      <c r="J50" s="210"/>
    </row>
    <row r="51" spans="1:9" ht="38.25">
      <c r="A51" s="6" t="s">
        <v>630</v>
      </c>
      <c r="B51" s="7" t="s">
        <v>622</v>
      </c>
      <c r="C51" s="28"/>
      <c r="D51" s="13" t="s">
        <v>587</v>
      </c>
      <c r="E51" s="13">
        <v>17000</v>
      </c>
      <c r="F51" s="13">
        <v>17000</v>
      </c>
      <c r="G51" s="15" t="s">
        <v>586</v>
      </c>
      <c r="H51" s="15" t="s">
        <v>586</v>
      </c>
      <c r="I51" s="16" t="s">
        <v>586</v>
      </c>
    </row>
    <row r="52" spans="1:9" ht="25.5">
      <c r="A52" s="6" t="s">
        <v>449</v>
      </c>
      <c r="B52" s="7" t="s">
        <v>450</v>
      </c>
      <c r="C52" s="28"/>
      <c r="D52" s="13">
        <v>15000</v>
      </c>
      <c r="E52" s="13">
        <v>15000</v>
      </c>
      <c r="F52" s="13">
        <v>15000</v>
      </c>
      <c r="G52" s="13" t="s">
        <v>587</v>
      </c>
      <c r="H52" s="13" t="s">
        <v>587</v>
      </c>
      <c r="I52" s="14" t="s">
        <v>587</v>
      </c>
    </row>
    <row r="53" spans="1:9" ht="15">
      <c r="A53" s="6" t="s">
        <v>617</v>
      </c>
      <c r="B53" s="7" t="s">
        <v>618</v>
      </c>
      <c r="C53" s="28"/>
      <c r="D53" s="206" t="s">
        <v>587</v>
      </c>
      <c r="E53" s="13">
        <v>12000</v>
      </c>
      <c r="F53" s="13">
        <v>12000</v>
      </c>
      <c r="G53" s="13">
        <v>12000</v>
      </c>
      <c r="H53" s="13">
        <v>12000</v>
      </c>
      <c r="I53" s="14">
        <v>12000</v>
      </c>
    </row>
    <row r="54" spans="1:10" ht="15">
      <c r="A54" s="6" t="s">
        <v>623</v>
      </c>
      <c r="B54" s="7" t="s">
        <v>624</v>
      </c>
      <c r="C54" s="28"/>
      <c r="D54" s="26" t="s">
        <v>587</v>
      </c>
      <c r="E54" s="26" t="s">
        <v>587</v>
      </c>
      <c r="F54" s="26" t="s">
        <v>587</v>
      </c>
      <c r="G54" s="13">
        <v>21000</v>
      </c>
      <c r="H54" s="13">
        <v>21000</v>
      </c>
      <c r="I54" s="14">
        <v>21000</v>
      </c>
      <c r="J54" s="205"/>
    </row>
    <row r="55" spans="1:10" ht="15">
      <c r="A55" s="6" t="s">
        <v>619</v>
      </c>
      <c r="B55" s="7" t="s">
        <v>620</v>
      </c>
      <c r="C55" s="28"/>
      <c r="D55" s="26" t="s">
        <v>587</v>
      </c>
      <c r="E55" s="13">
        <v>12000</v>
      </c>
      <c r="F55" s="13">
        <v>12000</v>
      </c>
      <c r="G55" s="13">
        <v>12000</v>
      </c>
      <c r="H55" s="13">
        <v>12000</v>
      </c>
      <c r="I55" s="14">
        <v>12000</v>
      </c>
      <c r="J55" s="205"/>
    </row>
    <row r="56" spans="1:9" ht="51">
      <c r="A56" s="6" t="s">
        <v>553</v>
      </c>
      <c r="B56" s="7" t="s">
        <v>62</v>
      </c>
      <c r="C56" s="28"/>
      <c r="D56" s="26" t="s">
        <v>587</v>
      </c>
      <c r="E56" s="13">
        <v>25000</v>
      </c>
      <c r="F56" s="13">
        <v>25000</v>
      </c>
      <c r="G56" s="13">
        <v>8000</v>
      </c>
      <c r="H56" s="13">
        <v>8000</v>
      </c>
      <c r="I56" s="14">
        <v>8000</v>
      </c>
    </row>
    <row r="57" spans="1:9" ht="36">
      <c r="A57" s="6" t="s">
        <v>621</v>
      </c>
      <c r="B57" s="7" t="s">
        <v>63</v>
      </c>
      <c r="C57" s="28" t="s">
        <v>893</v>
      </c>
      <c r="D57" s="26" t="s">
        <v>587</v>
      </c>
      <c r="E57" s="13">
        <v>8000</v>
      </c>
      <c r="F57" s="13">
        <v>8000</v>
      </c>
      <c r="G57" s="13">
        <v>8000</v>
      </c>
      <c r="H57" s="13">
        <v>8000</v>
      </c>
      <c r="I57" s="14">
        <v>8000</v>
      </c>
    </row>
    <row r="58" spans="1:9" ht="51">
      <c r="A58" s="6" t="s">
        <v>926</v>
      </c>
      <c r="B58" s="7" t="s">
        <v>64</v>
      </c>
      <c r="C58" s="28"/>
      <c r="D58" s="26" t="s">
        <v>587</v>
      </c>
      <c r="E58" s="26" t="s">
        <v>587</v>
      </c>
      <c r="F58" s="26" t="s">
        <v>587</v>
      </c>
      <c r="G58" s="13">
        <v>72000</v>
      </c>
      <c r="H58" s="13">
        <v>72000</v>
      </c>
      <c r="I58" s="14">
        <v>72000</v>
      </c>
    </row>
    <row r="59" spans="1:9" ht="38.25">
      <c r="A59" s="6" t="s">
        <v>347</v>
      </c>
      <c r="B59" s="7" t="s">
        <v>66</v>
      </c>
      <c r="C59" s="28"/>
      <c r="D59" s="206" t="s">
        <v>587</v>
      </c>
      <c r="E59" s="13">
        <v>26000</v>
      </c>
      <c r="F59" s="13">
        <v>26000</v>
      </c>
      <c r="G59" s="13" t="s">
        <v>587</v>
      </c>
      <c r="H59" s="13" t="s">
        <v>587</v>
      </c>
      <c r="I59" s="14" t="s">
        <v>587</v>
      </c>
    </row>
    <row r="60" spans="1:9" ht="15">
      <c r="A60" s="6" t="s">
        <v>65</v>
      </c>
      <c r="B60" s="7" t="s">
        <v>66</v>
      </c>
      <c r="C60" s="28"/>
      <c r="D60" s="206" t="s">
        <v>587</v>
      </c>
      <c r="E60" s="13" t="s">
        <v>587</v>
      </c>
      <c r="F60" s="13" t="s">
        <v>587</v>
      </c>
      <c r="G60" s="13">
        <v>11000</v>
      </c>
      <c r="H60" s="13">
        <v>11000</v>
      </c>
      <c r="I60" s="14">
        <v>11000</v>
      </c>
    </row>
    <row r="61" spans="1:9" ht="15">
      <c r="A61" s="6" t="s">
        <v>268</v>
      </c>
      <c r="B61" s="7" t="s">
        <v>632</v>
      </c>
      <c r="C61" s="28"/>
      <c r="D61" s="206" t="s">
        <v>587</v>
      </c>
      <c r="E61" s="206" t="s">
        <v>587</v>
      </c>
      <c r="F61" s="206" t="s">
        <v>587</v>
      </c>
      <c r="G61" s="13">
        <v>22000</v>
      </c>
      <c r="H61" s="13">
        <v>22000</v>
      </c>
      <c r="I61" s="14">
        <v>22000</v>
      </c>
    </row>
    <row r="62" spans="1:9" ht="15">
      <c r="A62" s="6" t="s">
        <v>982</v>
      </c>
      <c r="B62" s="7" t="s">
        <v>631</v>
      </c>
      <c r="C62" s="28"/>
      <c r="D62" s="206" t="s">
        <v>587</v>
      </c>
      <c r="E62" s="206" t="s">
        <v>587</v>
      </c>
      <c r="F62" s="206" t="s">
        <v>587</v>
      </c>
      <c r="G62" s="13">
        <v>5000</v>
      </c>
      <c r="H62" s="13">
        <v>5000</v>
      </c>
      <c r="I62" s="14">
        <v>5000</v>
      </c>
    </row>
    <row r="63" spans="1:9" ht="28.5" customHeight="1">
      <c r="A63" s="6"/>
      <c r="B63" s="7"/>
      <c r="C63" s="28"/>
      <c r="D63" s="206"/>
      <c r="E63" s="206"/>
      <c r="F63" s="206"/>
      <c r="G63" s="17"/>
      <c r="H63" s="17"/>
      <c r="I63" s="18"/>
    </row>
    <row r="64" spans="1:9" ht="28.5" customHeight="1">
      <c r="A64" s="9" t="s">
        <v>94</v>
      </c>
      <c r="B64" s="7"/>
      <c r="C64" s="28"/>
      <c r="D64" s="206"/>
      <c r="E64" s="206"/>
      <c r="F64" s="206"/>
      <c r="G64" s="17"/>
      <c r="H64" s="17"/>
      <c r="I64" s="18"/>
    </row>
    <row r="65" spans="1:10" ht="12.75">
      <c r="A65" s="6" t="s">
        <v>269</v>
      </c>
      <c r="B65" s="7"/>
      <c r="C65" s="28"/>
      <c r="D65" s="15" t="s">
        <v>586</v>
      </c>
      <c r="E65" s="15" t="s">
        <v>586</v>
      </c>
      <c r="F65" s="15" t="s">
        <v>586</v>
      </c>
      <c r="G65" s="15" t="s">
        <v>586</v>
      </c>
      <c r="H65" s="15" t="s">
        <v>586</v>
      </c>
      <c r="I65" s="16" t="s">
        <v>586</v>
      </c>
      <c r="J65" s="205"/>
    </row>
    <row r="66" spans="1:10" ht="15" customHeight="1">
      <c r="A66" s="6" t="s">
        <v>731</v>
      </c>
      <c r="B66" s="7"/>
      <c r="C66" s="28"/>
      <c r="D66" s="15" t="s">
        <v>586</v>
      </c>
      <c r="E66" s="15" t="s">
        <v>586</v>
      </c>
      <c r="F66" s="15" t="s">
        <v>586</v>
      </c>
      <c r="G66" s="15" t="s">
        <v>586</v>
      </c>
      <c r="H66" s="15" t="s">
        <v>586</v>
      </c>
      <c r="I66" s="16" t="s">
        <v>586</v>
      </c>
      <c r="J66" s="205"/>
    </row>
    <row r="67" spans="1:10" ht="25.5">
      <c r="A67" s="6" t="s">
        <v>625</v>
      </c>
      <c r="B67" s="7" t="s">
        <v>626</v>
      </c>
      <c r="C67" s="28"/>
      <c r="D67" s="206" t="s">
        <v>587</v>
      </c>
      <c r="E67" s="13">
        <v>6000</v>
      </c>
      <c r="F67" s="13">
        <v>6000</v>
      </c>
      <c r="G67" s="13">
        <v>6000</v>
      </c>
      <c r="H67" s="13">
        <v>6000</v>
      </c>
      <c r="I67" s="14">
        <v>6000</v>
      </c>
      <c r="J67" s="205"/>
    </row>
    <row r="68" spans="1:10" ht="63.75">
      <c r="A68" s="6" t="s">
        <v>552</v>
      </c>
      <c r="B68" s="7" t="s">
        <v>627</v>
      </c>
      <c r="C68" s="28"/>
      <c r="D68" s="206" t="s">
        <v>587</v>
      </c>
      <c r="E68" s="13">
        <v>10000</v>
      </c>
      <c r="F68" s="13">
        <v>10000</v>
      </c>
      <c r="G68" s="13">
        <v>10000</v>
      </c>
      <c r="H68" s="15" t="s">
        <v>586</v>
      </c>
      <c r="I68" s="16" t="s">
        <v>586</v>
      </c>
      <c r="J68" s="205"/>
    </row>
    <row r="69" spans="1:9" ht="51">
      <c r="A69" s="6" t="s">
        <v>163</v>
      </c>
      <c r="B69" s="7" t="s">
        <v>628</v>
      </c>
      <c r="C69" s="31"/>
      <c r="D69" s="206" t="s">
        <v>587</v>
      </c>
      <c r="E69" s="13">
        <v>11000</v>
      </c>
      <c r="F69" s="13">
        <v>11000</v>
      </c>
      <c r="G69" s="13">
        <v>11000</v>
      </c>
      <c r="H69" s="13" t="s">
        <v>587</v>
      </c>
      <c r="I69" s="14" t="s">
        <v>587</v>
      </c>
    </row>
    <row r="70" spans="1:9" ht="76.5">
      <c r="A70" s="6" t="s">
        <v>529</v>
      </c>
      <c r="B70" s="7" t="s">
        <v>732</v>
      </c>
      <c r="C70" s="31"/>
      <c r="D70" s="206" t="s">
        <v>587</v>
      </c>
      <c r="E70" s="206" t="s">
        <v>587</v>
      </c>
      <c r="F70" s="206" t="s">
        <v>587</v>
      </c>
      <c r="G70" s="13">
        <v>17000</v>
      </c>
      <c r="H70" s="13">
        <v>17000</v>
      </c>
      <c r="I70" s="14">
        <v>17000</v>
      </c>
    </row>
    <row r="71" spans="1:9" ht="15" customHeight="1">
      <c r="A71" s="6"/>
      <c r="B71" s="7"/>
      <c r="C71" s="28"/>
      <c r="D71" s="25"/>
      <c r="E71" s="25"/>
      <c r="F71" s="25"/>
      <c r="G71" s="25"/>
      <c r="H71" s="25"/>
      <c r="I71" s="211"/>
    </row>
    <row r="72" spans="1:9" ht="15" customHeight="1">
      <c r="A72" s="9" t="s">
        <v>733</v>
      </c>
      <c r="B72" s="10"/>
      <c r="C72" s="30"/>
      <c r="D72" s="208"/>
      <c r="E72" s="208"/>
      <c r="F72" s="208"/>
      <c r="G72" s="208"/>
      <c r="H72" s="208"/>
      <c r="I72" s="209"/>
    </row>
    <row r="73" spans="1:9" ht="28.5" customHeight="1">
      <c r="A73" s="6" t="s">
        <v>861</v>
      </c>
      <c r="B73" s="7"/>
      <c r="C73" s="28"/>
      <c r="D73" s="15" t="s">
        <v>586</v>
      </c>
      <c r="E73" s="15" t="s">
        <v>586</v>
      </c>
      <c r="F73" s="15" t="s">
        <v>586</v>
      </c>
      <c r="G73" s="15" t="s">
        <v>586</v>
      </c>
      <c r="H73" s="15" t="s">
        <v>586</v>
      </c>
      <c r="I73" s="16" t="s">
        <v>586</v>
      </c>
    </row>
    <row r="74" spans="1:9" ht="28.5" customHeight="1">
      <c r="A74" s="6" t="s">
        <v>862</v>
      </c>
      <c r="B74" s="7"/>
      <c r="C74" s="28"/>
      <c r="D74" s="15" t="s">
        <v>586</v>
      </c>
      <c r="E74" s="15" t="s">
        <v>586</v>
      </c>
      <c r="F74" s="15" t="s">
        <v>586</v>
      </c>
      <c r="G74" s="15" t="s">
        <v>586</v>
      </c>
      <c r="H74" s="15" t="s">
        <v>586</v>
      </c>
      <c r="I74" s="16" t="s">
        <v>586</v>
      </c>
    </row>
    <row r="75" spans="1:9" ht="15">
      <c r="A75" s="6" t="s">
        <v>863</v>
      </c>
      <c r="B75" s="7" t="s">
        <v>629</v>
      </c>
      <c r="C75" s="28"/>
      <c r="D75" s="206" t="s">
        <v>587</v>
      </c>
      <c r="E75" s="13">
        <v>3000</v>
      </c>
      <c r="F75" s="13">
        <v>3000</v>
      </c>
      <c r="G75" s="15" t="s">
        <v>586</v>
      </c>
      <c r="H75" s="15" t="s">
        <v>586</v>
      </c>
      <c r="I75" s="16" t="s">
        <v>586</v>
      </c>
    </row>
    <row r="76" spans="1:9" ht="15" customHeight="1">
      <c r="A76" s="6" t="s">
        <v>735</v>
      </c>
      <c r="B76" s="7"/>
      <c r="C76" s="28"/>
      <c r="D76" s="15" t="s">
        <v>586</v>
      </c>
      <c r="E76" s="206" t="s">
        <v>587</v>
      </c>
      <c r="F76" s="206" t="s">
        <v>587</v>
      </c>
      <c r="G76" s="206" t="s">
        <v>587</v>
      </c>
      <c r="H76" s="206" t="s">
        <v>587</v>
      </c>
      <c r="I76" s="207" t="s">
        <v>587</v>
      </c>
    </row>
    <row r="77" spans="1:9" ht="15" customHeight="1">
      <c r="A77" s="6" t="s">
        <v>736</v>
      </c>
      <c r="B77" s="7"/>
      <c r="C77" s="28"/>
      <c r="D77" s="206" t="s">
        <v>587</v>
      </c>
      <c r="E77" s="15" t="s">
        <v>586</v>
      </c>
      <c r="F77" s="15" t="s">
        <v>586</v>
      </c>
      <c r="G77" s="15" t="s">
        <v>586</v>
      </c>
      <c r="H77" s="206" t="s">
        <v>587</v>
      </c>
      <c r="I77" s="207" t="s">
        <v>587</v>
      </c>
    </row>
    <row r="78" spans="1:9" ht="15">
      <c r="A78" s="6" t="s">
        <v>737</v>
      </c>
      <c r="B78" s="7" t="s">
        <v>738</v>
      </c>
      <c r="C78" s="28"/>
      <c r="D78" s="13">
        <v>24000</v>
      </c>
      <c r="E78" s="13">
        <v>24000</v>
      </c>
      <c r="F78" s="13">
        <v>24000</v>
      </c>
      <c r="G78" s="13">
        <v>24000</v>
      </c>
      <c r="H78" s="15" t="s">
        <v>586</v>
      </c>
      <c r="I78" s="16" t="s">
        <v>586</v>
      </c>
    </row>
    <row r="79" spans="1:9" ht="15">
      <c r="A79" s="6" t="s">
        <v>739</v>
      </c>
      <c r="B79" s="7" t="s">
        <v>740</v>
      </c>
      <c r="C79" s="28"/>
      <c r="D79" s="206" t="s">
        <v>587</v>
      </c>
      <c r="E79" s="206" t="s">
        <v>587</v>
      </c>
      <c r="F79" s="206" t="s">
        <v>587</v>
      </c>
      <c r="G79" s="13">
        <v>41000</v>
      </c>
      <c r="H79" s="13">
        <v>17000</v>
      </c>
      <c r="I79" s="14">
        <v>17000</v>
      </c>
    </row>
    <row r="80" spans="1:9" ht="15" customHeight="1">
      <c r="A80" s="6" t="s">
        <v>741</v>
      </c>
      <c r="B80" s="7" t="s">
        <v>742</v>
      </c>
      <c r="C80" s="28"/>
      <c r="D80" s="206" t="s">
        <v>587</v>
      </c>
      <c r="E80" s="206" t="s">
        <v>587</v>
      </c>
      <c r="F80" s="206" t="s">
        <v>587</v>
      </c>
      <c r="G80" s="15" t="s">
        <v>586</v>
      </c>
      <c r="H80" s="15" t="s">
        <v>586</v>
      </c>
      <c r="I80" s="16" t="s">
        <v>586</v>
      </c>
    </row>
    <row r="81" spans="1:9" ht="25.5">
      <c r="A81" s="6" t="s">
        <v>798</v>
      </c>
      <c r="B81" s="7"/>
      <c r="C81" s="28"/>
      <c r="D81" s="33" t="s">
        <v>586</v>
      </c>
      <c r="E81" s="19" t="s">
        <v>587</v>
      </c>
      <c r="F81" s="19" t="s">
        <v>587</v>
      </c>
      <c r="G81" s="19" t="s">
        <v>587</v>
      </c>
      <c r="H81" s="19" t="s">
        <v>587</v>
      </c>
      <c r="I81" s="20" t="s">
        <v>587</v>
      </c>
    </row>
    <row r="82" spans="1:9" ht="15" customHeight="1">
      <c r="A82" s="6" t="s">
        <v>743</v>
      </c>
      <c r="B82" s="7" t="s">
        <v>930</v>
      </c>
      <c r="C82" s="28"/>
      <c r="D82" s="206" t="s">
        <v>587</v>
      </c>
      <c r="E82" s="15" t="s">
        <v>586</v>
      </c>
      <c r="F82" s="15" t="s">
        <v>586</v>
      </c>
      <c r="G82" s="206" t="s">
        <v>587</v>
      </c>
      <c r="H82" s="206" t="s">
        <v>587</v>
      </c>
      <c r="I82" s="207" t="s">
        <v>587</v>
      </c>
    </row>
    <row r="83" spans="1:9" ht="25.5">
      <c r="A83" s="6" t="s">
        <v>817</v>
      </c>
      <c r="B83" s="7" t="s">
        <v>929</v>
      </c>
      <c r="C83" s="28" t="s">
        <v>228</v>
      </c>
      <c r="D83" s="206" t="s">
        <v>587</v>
      </c>
      <c r="E83" s="13">
        <v>11000</v>
      </c>
      <c r="F83" s="13">
        <v>11000</v>
      </c>
      <c r="G83" s="206" t="s">
        <v>587</v>
      </c>
      <c r="H83" s="206" t="s">
        <v>587</v>
      </c>
      <c r="I83" s="207" t="s">
        <v>587</v>
      </c>
    </row>
    <row r="84" spans="1:9" ht="24">
      <c r="A84" s="6" t="s">
        <v>744</v>
      </c>
      <c r="B84" s="7" t="s">
        <v>931</v>
      </c>
      <c r="C84" s="28"/>
      <c r="D84" s="206" t="s">
        <v>587</v>
      </c>
      <c r="E84" s="206" t="s">
        <v>587</v>
      </c>
      <c r="F84" s="206" t="s">
        <v>587</v>
      </c>
      <c r="G84" s="15" t="s">
        <v>586</v>
      </c>
      <c r="H84" s="15" t="s">
        <v>586</v>
      </c>
      <c r="I84" s="16" t="s">
        <v>586</v>
      </c>
    </row>
    <row r="85" spans="1:9" ht="38.25">
      <c r="A85" s="6" t="s">
        <v>799</v>
      </c>
      <c r="B85" s="7" t="s">
        <v>932</v>
      </c>
      <c r="C85" s="28"/>
      <c r="D85" s="206" t="s">
        <v>587</v>
      </c>
      <c r="E85" s="206" t="s">
        <v>587</v>
      </c>
      <c r="F85" s="206" t="s">
        <v>587</v>
      </c>
      <c r="G85" s="13">
        <v>69000</v>
      </c>
      <c r="H85" s="13">
        <v>69000</v>
      </c>
      <c r="I85" s="14">
        <v>69000</v>
      </c>
    </row>
    <row r="86" spans="1:9" ht="12.75">
      <c r="A86" s="6" t="s">
        <v>950</v>
      </c>
      <c r="B86" s="7"/>
      <c r="C86" s="28"/>
      <c r="D86" s="33" t="s">
        <v>586</v>
      </c>
      <c r="E86" s="33" t="s">
        <v>586</v>
      </c>
      <c r="F86" s="33" t="s">
        <v>586</v>
      </c>
      <c r="G86" s="33" t="s">
        <v>586</v>
      </c>
      <c r="H86" s="33" t="s">
        <v>586</v>
      </c>
      <c r="I86" s="45" t="s">
        <v>586</v>
      </c>
    </row>
    <row r="87" spans="1:9" ht="51.75" thickBot="1">
      <c r="A87" s="11" t="s">
        <v>97</v>
      </c>
      <c r="B87" s="12" t="s">
        <v>1048</v>
      </c>
      <c r="C87" s="32" t="s">
        <v>826</v>
      </c>
      <c r="D87" s="21">
        <v>11000</v>
      </c>
      <c r="E87" s="21">
        <v>11000</v>
      </c>
      <c r="F87" s="21">
        <v>11000</v>
      </c>
      <c r="G87" s="21">
        <v>11000</v>
      </c>
      <c r="H87" s="21">
        <v>11000</v>
      </c>
      <c r="I87" s="22">
        <v>11000</v>
      </c>
    </row>
    <row r="92" spans="4:9" ht="12.75">
      <c r="D92" s="212"/>
      <c r="E92" s="212"/>
      <c r="F92" s="212"/>
      <c r="G92" s="212"/>
      <c r="H92" s="212"/>
      <c r="I92" s="212"/>
    </row>
    <row r="93" spans="4:9" ht="12.75">
      <c r="D93" s="212"/>
      <c r="E93" s="212"/>
      <c r="F93" s="212"/>
      <c r="G93" s="212"/>
      <c r="H93" s="212"/>
      <c r="I93" s="212"/>
    </row>
    <row r="94" spans="4:6" ht="12.75">
      <c r="D94" s="212"/>
      <c r="E94" s="212"/>
      <c r="F94" s="212"/>
    </row>
    <row r="95" spans="7:9" ht="12.75">
      <c r="G95" s="212"/>
      <c r="H95" s="212"/>
      <c r="I95" s="212"/>
    </row>
    <row r="96" spans="7:9" ht="12.75">
      <c r="G96" s="212"/>
      <c r="H96" s="212"/>
      <c r="I96" s="212"/>
    </row>
    <row r="97" spans="7:9" ht="12.75">
      <c r="G97" s="213"/>
      <c r="H97" s="213"/>
      <c r="I97" s="213"/>
    </row>
    <row r="104" spans="7:9" ht="12.75">
      <c r="G104" s="212"/>
      <c r="H104" s="212"/>
      <c r="I104" s="212"/>
    </row>
    <row r="106" spans="7:9" ht="12.75">
      <c r="G106" s="212"/>
      <c r="H106" s="212"/>
      <c r="I106" s="212"/>
    </row>
  </sheetData>
  <mergeCells count="17">
    <mergeCell ref="C5:C6"/>
    <mergeCell ref="E5:E6"/>
    <mergeCell ref="H5:H6"/>
    <mergeCell ref="I5:I6"/>
    <mergeCell ref="A1:I1"/>
    <mergeCell ref="E4:F4"/>
    <mergeCell ref="G4:I4"/>
    <mergeCell ref="A2:I2"/>
    <mergeCell ref="C7:C8"/>
    <mergeCell ref="D7:D8"/>
    <mergeCell ref="I7:I8"/>
    <mergeCell ref="D9:D10"/>
    <mergeCell ref="E9:E10"/>
    <mergeCell ref="F9:F10"/>
    <mergeCell ref="G9:G10"/>
    <mergeCell ref="H9:H10"/>
    <mergeCell ref="C9:C10"/>
  </mergeCells>
  <printOptions/>
  <pageMargins left="0.41" right="0.18" top="0.21" bottom="0.32" header="0.36" footer="0.26"/>
  <pageSetup fitToHeight="1" fitToWidth="1" horizontalDpi="600" verticalDpi="600" orientation="portrait" paperSize="9" scale="35" r:id="rId1"/>
  <rowBreaks count="1" manualBreakCount="1">
    <brk id="70" max="8" man="1"/>
  </rowBreaks>
</worksheet>
</file>

<file path=xl/worksheets/sheet5.xml><?xml version="1.0" encoding="utf-8"?>
<worksheet xmlns="http://schemas.openxmlformats.org/spreadsheetml/2006/main" xmlns:r="http://schemas.openxmlformats.org/officeDocument/2006/relationships">
  <sheetPr codeName="Sheet20">
    <pageSetUpPr fitToPage="1"/>
  </sheetPr>
  <dimension ref="A1:H105"/>
  <sheetViews>
    <sheetView zoomScale="85" zoomScaleNormal="85" zoomScaleSheetLayoutView="70" workbookViewId="0" topLeftCell="A1">
      <pane xSplit="1" ySplit="8" topLeftCell="E53" activePane="bottomRight" state="frozen"/>
      <selection pane="topLeft" activeCell="A1" sqref="A1"/>
      <selection pane="topRight" activeCell="C1" sqref="C1"/>
      <selection pane="bottomLeft" activeCell="A8" sqref="A8"/>
      <selection pane="bottomRight" activeCell="F7" sqref="F7:G7"/>
    </sheetView>
  </sheetViews>
  <sheetFormatPr defaultColWidth="9.125" defaultRowHeight="12.75"/>
  <cols>
    <col min="1" max="1" width="73.375" style="1" customWidth="1"/>
    <col min="2" max="2" width="38.875" style="1" customWidth="1"/>
    <col min="3" max="7" width="19.75390625" style="1" customWidth="1"/>
    <col min="8" max="16384" width="9.125" style="1" customWidth="1"/>
  </cols>
  <sheetData>
    <row r="1" spans="1:7" ht="30" customHeight="1">
      <c r="A1" s="657" t="s">
        <v>81</v>
      </c>
      <c r="B1" s="657"/>
      <c r="C1" s="657"/>
      <c r="D1" s="657"/>
      <c r="E1" s="657"/>
      <c r="F1" s="657"/>
      <c r="G1" s="657"/>
    </row>
    <row r="2" spans="1:8" ht="22.5" customHeight="1" thickBot="1">
      <c r="A2" s="642" t="s">
        <v>90</v>
      </c>
      <c r="B2" s="642"/>
      <c r="C2" s="642"/>
      <c r="D2" s="642"/>
      <c r="E2" s="642"/>
      <c r="F2" s="642"/>
      <c r="G2" s="642"/>
      <c r="H2" s="525"/>
    </row>
    <row r="3" spans="1:7" ht="54">
      <c r="A3" s="632"/>
      <c r="B3" s="195" t="s">
        <v>270</v>
      </c>
      <c r="C3" s="164" t="s">
        <v>273</v>
      </c>
      <c r="D3" s="196" t="s">
        <v>236</v>
      </c>
      <c r="E3" s="164" t="s">
        <v>273</v>
      </c>
      <c r="F3" s="196" t="s">
        <v>237</v>
      </c>
      <c r="G3" s="165" t="s">
        <v>272</v>
      </c>
    </row>
    <row r="4" spans="2:7" ht="29.25" customHeight="1">
      <c r="B4" s="167" t="s">
        <v>234</v>
      </c>
      <c r="C4" s="194" t="s">
        <v>745</v>
      </c>
      <c r="D4" s="194" t="s">
        <v>746</v>
      </c>
      <c r="E4" s="662" t="s">
        <v>747</v>
      </c>
      <c r="F4" s="663"/>
      <c r="G4" s="664"/>
    </row>
    <row r="5" spans="1:7" ht="17.25" customHeight="1">
      <c r="A5" s="44" t="s">
        <v>855</v>
      </c>
      <c r="B5" s="658" t="s">
        <v>238</v>
      </c>
      <c r="C5" s="197"/>
      <c r="D5" s="640" t="s">
        <v>587</v>
      </c>
      <c r="E5" s="197"/>
      <c r="F5" s="640" t="s">
        <v>587</v>
      </c>
      <c r="G5" s="661" t="s">
        <v>587</v>
      </c>
    </row>
    <row r="6" spans="1:7" ht="17.25" customHeight="1">
      <c r="A6" s="166" t="s">
        <v>518</v>
      </c>
      <c r="B6" s="648"/>
      <c r="C6" s="368">
        <f>(615500)+15000</f>
        <v>630500</v>
      </c>
      <c r="D6" s="641"/>
      <c r="E6" s="368">
        <f>((675000)*1.04)+15000</f>
        <v>717000</v>
      </c>
      <c r="F6" s="641"/>
      <c r="G6" s="655"/>
    </row>
    <row r="7" spans="1:7" ht="17.25" customHeight="1">
      <c r="A7" s="166"/>
      <c r="B7" s="647" t="s">
        <v>239</v>
      </c>
      <c r="C7" s="640" t="s">
        <v>587</v>
      </c>
      <c r="D7" s="198"/>
      <c r="E7" s="640" t="s">
        <v>587</v>
      </c>
      <c r="F7" s="198"/>
      <c r="G7" s="279"/>
    </row>
    <row r="8" spans="1:7" ht="17.25" customHeight="1" thickBot="1">
      <c r="A8" s="4"/>
      <c r="B8" s="648"/>
      <c r="C8" s="641"/>
      <c r="D8" s="368">
        <f>(693500)+15000</f>
        <v>708500</v>
      </c>
      <c r="E8" s="641"/>
      <c r="F8" s="368">
        <f>(786000)+15000</f>
        <v>801000</v>
      </c>
      <c r="G8" s="514">
        <f>(862000)+15000</f>
        <v>877000</v>
      </c>
    </row>
    <row r="9" spans="1:7" ht="38.25" customHeight="1">
      <c r="A9" s="53" t="s">
        <v>749</v>
      </c>
      <c r="B9" s="54" t="s">
        <v>235</v>
      </c>
      <c r="C9" s="201"/>
      <c r="D9" s="201"/>
      <c r="E9" s="201"/>
      <c r="F9" s="201"/>
      <c r="G9" s="202"/>
    </row>
    <row r="10" spans="1:7" ht="15" customHeight="1">
      <c r="A10" s="23" t="s">
        <v>585</v>
      </c>
      <c r="B10" s="27"/>
      <c r="C10" s="203"/>
      <c r="D10" s="203"/>
      <c r="E10" s="203"/>
      <c r="F10" s="203"/>
      <c r="G10" s="204"/>
    </row>
    <row r="11" spans="1:7" ht="15" customHeight="1">
      <c r="A11" s="6" t="s">
        <v>588</v>
      </c>
      <c r="B11" s="28"/>
      <c r="C11" s="15" t="s">
        <v>586</v>
      </c>
      <c r="D11" s="15" t="s">
        <v>586</v>
      </c>
      <c r="E11" s="15" t="s">
        <v>586</v>
      </c>
      <c r="F11" s="15" t="s">
        <v>586</v>
      </c>
      <c r="G11" s="16" t="s">
        <v>586</v>
      </c>
    </row>
    <row r="12" spans="1:7" ht="28.5" customHeight="1">
      <c r="A12" s="6" t="s">
        <v>845</v>
      </c>
      <c r="B12" s="29"/>
      <c r="C12" s="15" t="s">
        <v>586</v>
      </c>
      <c r="D12" s="15" t="s">
        <v>586</v>
      </c>
      <c r="E12" s="15" t="s">
        <v>586</v>
      </c>
      <c r="F12" s="15" t="s">
        <v>586</v>
      </c>
      <c r="G12" s="16" t="s">
        <v>586</v>
      </c>
    </row>
    <row r="13" spans="1:7" ht="12.75">
      <c r="A13" s="6" t="s">
        <v>193</v>
      </c>
      <c r="B13" s="28"/>
      <c r="C13" s="15" t="s">
        <v>586</v>
      </c>
      <c r="D13" s="15" t="s">
        <v>586</v>
      </c>
      <c r="E13" s="15" t="s">
        <v>586</v>
      </c>
      <c r="F13" s="15" t="s">
        <v>586</v>
      </c>
      <c r="G13" s="16" t="s">
        <v>586</v>
      </c>
    </row>
    <row r="14" spans="1:7" ht="12.75">
      <c r="A14" s="6" t="s">
        <v>829</v>
      </c>
      <c r="B14" s="28"/>
      <c r="C14" s="15" t="s">
        <v>586</v>
      </c>
      <c r="D14" s="15" t="s">
        <v>586</v>
      </c>
      <c r="E14" s="15" t="s">
        <v>586</v>
      </c>
      <c r="F14" s="15" t="s">
        <v>586</v>
      </c>
      <c r="G14" s="16" t="s">
        <v>586</v>
      </c>
    </row>
    <row r="15" spans="1:7" ht="12.75">
      <c r="A15" s="6" t="s">
        <v>195</v>
      </c>
      <c r="B15" s="28"/>
      <c r="C15" s="15" t="s">
        <v>586</v>
      </c>
      <c r="D15" s="15" t="s">
        <v>586</v>
      </c>
      <c r="E15" s="15" t="s">
        <v>586</v>
      </c>
      <c r="F15" s="15" t="s">
        <v>586</v>
      </c>
      <c r="G15" s="16" t="s">
        <v>586</v>
      </c>
    </row>
    <row r="16" spans="1:7" ht="12.75">
      <c r="A16" s="6" t="s">
        <v>464</v>
      </c>
      <c r="B16" s="28"/>
      <c r="C16" s="15" t="s">
        <v>586</v>
      </c>
      <c r="D16" s="15" t="s">
        <v>586</v>
      </c>
      <c r="E16" s="15" t="s">
        <v>586</v>
      </c>
      <c r="F16" s="15" t="s">
        <v>586</v>
      </c>
      <c r="G16" s="16" t="s">
        <v>586</v>
      </c>
    </row>
    <row r="17" spans="1:7" ht="15" customHeight="1">
      <c r="A17" s="6"/>
      <c r="B17" s="28"/>
      <c r="C17" s="206"/>
      <c r="D17" s="206"/>
      <c r="E17" s="206"/>
      <c r="F17" s="206"/>
      <c r="G17" s="207"/>
    </row>
    <row r="18" spans="1:7" ht="15" customHeight="1">
      <c r="A18" s="9" t="s">
        <v>465</v>
      </c>
      <c r="B18" s="30"/>
      <c r="C18" s="206"/>
      <c r="D18" s="206"/>
      <c r="E18" s="206"/>
      <c r="F18" s="206"/>
      <c r="G18" s="207"/>
    </row>
    <row r="19" spans="1:8" ht="15" customHeight="1">
      <c r="A19" s="6" t="s">
        <v>466</v>
      </c>
      <c r="B19" s="28"/>
      <c r="C19" s="15" t="s">
        <v>586</v>
      </c>
      <c r="D19" s="15" t="s">
        <v>586</v>
      </c>
      <c r="E19" s="15" t="s">
        <v>586</v>
      </c>
      <c r="F19" s="15" t="s">
        <v>586</v>
      </c>
      <c r="G19" s="16" t="s">
        <v>586</v>
      </c>
      <c r="H19" s="205"/>
    </row>
    <row r="20" spans="1:8" ht="15" customHeight="1">
      <c r="A20" s="6" t="s">
        <v>467</v>
      </c>
      <c r="B20" s="28"/>
      <c r="C20" s="15" t="s">
        <v>586</v>
      </c>
      <c r="D20" s="15" t="s">
        <v>586</v>
      </c>
      <c r="E20" s="15" t="s">
        <v>586</v>
      </c>
      <c r="F20" s="15" t="s">
        <v>586</v>
      </c>
      <c r="G20" s="16" t="s">
        <v>586</v>
      </c>
      <c r="H20" s="205"/>
    </row>
    <row r="21" spans="1:7" ht="12.75">
      <c r="A21" s="6" t="s">
        <v>468</v>
      </c>
      <c r="B21" s="28"/>
      <c r="C21" s="15" t="s">
        <v>586</v>
      </c>
      <c r="D21" s="15" t="s">
        <v>586</v>
      </c>
      <c r="E21" s="15" t="s">
        <v>586</v>
      </c>
      <c r="F21" s="15" t="s">
        <v>586</v>
      </c>
      <c r="G21" s="16" t="s">
        <v>586</v>
      </c>
    </row>
    <row r="22" spans="1:7" ht="12.75">
      <c r="A22" s="6" t="s">
        <v>287</v>
      </c>
      <c r="B22" s="28"/>
      <c r="C22" s="15" t="s">
        <v>586</v>
      </c>
      <c r="D22" s="15" t="s">
        <v>586</v>
      </c>
      <c r="E22" s="15" t="s">
        <v>586</v>
      </c>
      <c r="F22" s="15" t="s">
        <v>586</v>
      </c>
      <c r="G22" s="16" t="s">
        <v>586</v>
      </c>
    </row>
    <row r="23" spans="1:7" ht="12.75">
      <c r="A23" s="6" t="s">
        <v>288</v>
      </c>
      <c r="B23" s="28"/>
      <c r="C23" s="15" t="s">
        <v>586</v>
      </c>
      <c r="D23" s="15" t="s">
        <v>586</v>
      </c>
      <c r="E23" s="15" t="s">
        <v>586</v>
      </c>
      <c r="F23" s="15" t="s">
        <v>586</v>
      </c>
      <c r="G23" s="16" t="s">
        <v>586</v>
      </c>
    </row>
    <row r="24" spans="1:7" ht="12.75">
      <c r="A24" s="6" t="s">
        <v>289</v>
      </c>
      <c r="B24" s="28"/>
      <c r="C24" s="15" t="s">
        <v>586</v>
      </c>
      <c r="D24" s="15" t="s">
        <v>586</v>
      </c>
      <c r="E24" s="15" t="s">
        <v>586</v>
      </c>
      <c r="F24" s="15" t="s">
        <v>586</v>
      </c>
      <c r="G24" s="16" t="s">
        <v>586</v>
      </c>
    </row>
    <row r="25" spans="1:7" ht="12.75">
      <c r="A25" s="6" t="s">
        <v>616</v>
      </c>
      <c r="B25" s="28"/>
      <c r="C25" s="206" t="s">
        <v>587</v>
      </c>
      <c r="D25" s="206" t="s">
        <v>587</v>
      </c>
      <c r="E25" s="15" t="s">
        <v>586</v>
      </c>
      <c r="F25" s="15" t="s">
        <v>586</v>
      </c>
      <c r="G25" s="16" t="s">
        <v>586</v>
      </c>
    </row>
    <row r="26" spans="1:7" ht="12.75">
      <c r="A26" s="6" t="s">
        <v>290</v>
      </c>
      <c r="B26" s="28"/>
      <c r="C26" s="15" t="s">
        <v>586</v>
      </c>
      <c r="D26" s="15" t="s">
        <v>586</v>
      </c>
      <c r="E26" s="15" t="s">
        <v>586</v>
      </c>
      <c r="F26" s="15" t="s">
        <v>586</v>
      </c>
      <c r="G26" s="16" t="s">
        <v>586</v>
      </c>
    </row>
    <row r="27" spans="1:7" ht="12.75">
      <c r="A27" s="6" t="s">
        <v>422</v>
      </c>
      <c r="B27" s="28"/>
      <c r="C27" s="15" t="s">
        <v>586</v>
      </c>
      <c r="D27" s="15" t="s">
        <v>586</v>
      </c>
      <c r="E27" s="15" t="s">
        <v>586</v>
      </c>
      <c r="F27" s="15" t="s">
        <v>586</v>
      </c>
      <c r="G27" s="16" t="s">
        <v>586</v>
      </c>
    </row>
    <row r="28" spans="1:7" ht="25.5">
      <c r="A28" s="6" t="s">
        <v>469</v>
      </c>
      <c r="B28" s="28"/>
      <c r="C28" s="206" t="s">
        <v>587</v>
      </c>
      <c r="D28" s="13">
        <v>19000</v>
      </c>
      <c r="E28" s="13">
        <v>19000</v>
      </c>
      <c r="F28" s="424" t="s">
        <v>586</v>
      </c>
      <c r="G28" s="16" t="s">
        <v>586</v>
      </c>
    </row>
    <row r="29" spans="1:7" ht="15">
      <c r="A29" s="6" t="s">
        <v>423</v>
      </c>
      <c r="B29" s="28"/>
      <c r="C29" s="13">
        <v>13000</v>
      </c>
      <c r="D29" s="13">
        <v>13000</v>
      </c>
      <c r="E29" s="13">
        <v>13000</v>
      </c>
      <c r="F29" s="13">
        <v>13000</v>
      </c>
      <c r="G29" s="14">
        <v>13000</v>
      </c>
    </row>
    <row r="30" spans="1:7" ht="15">
      <c r="A30" s="6" t="s">
        <v>610</v>
      </c>
      <c r="B30" s="28"/>
      <c r="C30" s="13" t="s">
        <v>587</v>
      </c>
      <c r="D30" s="13" t="s">
        <v>587</v>
      </c>
      <c r="E30" s="15" t="s">
        <v>586</v>
      </c>
      <c r="F30" s="15" t="s">
        <v>586</v>
      </c>
      <c r="G30" s="16" t="s">
        <v>586</v>
      </c>
    </row>
    <row r="31" spans="1:7" ht="15" customHeight="1">
      <c r="A31" s="6"/>
      <c r="B31" s="28"/>
      <c r="C31" s="206"/>
      <c r="D31" s="206"/>
      <c r="E31" s="206"/>
      <c r="F31" s="206"/>
      <c r="G31" s="207"/>
    </row>
    <row r="32" spans="1:7" ht="15" customHeight="1">
      <c r="A32" s="9" t="s">
        <v>424</v>
      </c>
      <c r="B32" s="30"/>
      <c r="C32" s="208"/>
      <c r="D32" s="208"/>
      <c r="E32" s="208"/>
      <c r="F32" s="208"/>
      <c r="G32" s="209"/>
    </row>
    <row r="33" spans="1:7" ht="15" customHeight="1">
      <c r="A33" s="6" t="s">
        <v>425</v>
      </c>
      <c r="B33" s="28"/>
      <c r="C33" s="15" t="s">
        <v>586</v>
      </c>
      <c r="D33" s="15" t="s">
        <v>586</v>
      </c>
      <c r="E33" s="15" t="s">
        <v>586</v>
      </c>
      <c r="F33" s="15" t="s">
        <v>586</v>
      </c>
      <c r="G33" s="16" t="s">
        <v>586</v>
      </c>
    </row>
    <row r="34" spans="1:7" ht="15" customHeight="1">
      <c r="A34" s="6" t="s">
        <v>426</v>
      </c>
      <c r="B34" s="28"/>
      <c r="C34" s="15" t="s">
        <v>586</v>
      </c>
      <c r="D34" s="15" t="s">
        <v>586</v>
      </c>
      <c r="E34" s="15" t="s">
        <v>586</v>
      </c>
      <c r="F34" s="15" t="s">
        <v>586</v>
      </c>
      <c r="G34" s="16" t="s">
        <v>586</v>
      </c>
    </row>
    <row r="35" spans="1:7" ht="15" customHeight="1">
      <c r="A35" s="6" t="s">
        <v>428</v>
      </c>
      <c r="B35" s="28"/>
      <c r="C35" s="15" t="s">
        <v>586</v>
      </c>
      <c r="D35" s="15" t="s">
        <v>586</v>
      </c>
      <c r="E35" s="15" t="s">
        <v>586</v>
      </c>
      <c r="F35" s="15" t="s">
        <v>586</v>
      </c>
      <c r="G35" s="16" t="s">
        <v>586</v>
      </c>
    </row>
    <row r="36" spans="1:7" ht="25.5">
      <c r="A36" s="6" t="s">
        <v>229</v>
      </c>
      <c r="B36" s="28"/>
      <c r="C36" s="206" t="s">
        <v>587</v>
      </c>
      <c r="D36" s="206" t="s">
        <v>587</v>
      </c>
      <c r="E36" s="13">
        <v>52000</v>
      </c>
      <c r="F36" s="294">
        <v>52000</v>
      </c>
      <c r="G36" s="207" t="s">
        <v>587</v>
      </c>
    </row>
    <row r="37" spans="1:7" ht="15">
      <c r="A37" s="6" t="s">
        <v>1097</v>
      </c>
      <c r="B37" s="28"/>
      <c r="C37" s="206" t="s">
        <v>587</v>
      </c>
      <c r="D37" s="206" t="s">
        <v>587</v>
      </c>
      <c r="E37" s="206" t="s">
        <v>587</v>
      </c>
      <c r="F37" s="294" t="s">
        <v>587</v>
      </c>
      <c r="G37" s="14">
        <v>33000</v>
      </c>
    </row>
    <row r="38" spans="1:7" ht="36.75" customHeight="1">
      <c r="A38" s="9" t="s">
        <v>429</v>
      </c>
      <c r="B38" s="30"/>
      <c r="C38" s="206"/>
      <c r="D38" s="206"/>
      <c r="E38" s="206"/>
      <c r="F38" s="206"/>
      <c r="G38" s="207"/>
    </row>
    <row r="39" spans="1:7" ht="12.75">
      <c r="A39" s="6" t="s">
        <v>430</v>
      </c>
      <c r="B39" s="28"/>
      <c r="C39" s="15" t="s">
        <v>586</v>
      </c>
      <c r="D39" s="15" t="s">
        <v>586</v>
      </c>
      <c r="E39" s="15" t="s">
        <v>586</v>
      </c>
      <c r="F39" s="15" t="s">
        <v>586</v>
      </c>
      <c r="G39" s="16" t="s">
        <v>586</v>
      </c>
    </row>
    <row r="40" spans="1:7" ht="27.75" customHeight="1">
      <c r="A40" s="6" t="s">
        <v>484</v>
      </c>
      <c r="B40" s="28"/>
      <c r="C40" s="15" t="s">
        <v>586</v>
      </c>
      <c r="D40" s="15" t="s">
        <v>586</v>
      </c>
      <c r="E40" s="15" t="s">
        <v>586</v>
      </c>
      <c r="F40" s="15" t="s">
        <v>586</v>
      </c>
      <c r="G40" s="16" t="s">
        <v>586</v>
      </c>
    </row>
    <row r="41" spans="1:7" ht="27.75" customHeight="1">
      <c r="A41" s="6" t="s">
        <v>707</v>
      </c>
      <c r="B41" s="28"/>
      <c r="C41" s="13" t="s">
        <v>587</v>
      </c>
      <c r="D41" s="13" t="s">
        <v>587</v>
      </c>
      <c r="E41" s="15" t="s">
        <v>586</v>
      </c>
      <c r="F41" s="15" t="s">
        <v>586</v>
      </c>
      <c r="G41" s="16" t="s">
        <v>586</v>
      </c>
    </row>
    <row r="42" spans="1:7" ht="51">
      <c r="A42" s="6" t="s">
        <v>614</v>
      </c>
      <c r="B42" s="28"/>
      <c r="C42" s="13" t="s">
        <v>587</v>
      </c>
      <c r="D42" s="13" t="s">
        <v>587</v>
      </c>
      <c r="E42" s="15" t="s">
        <v>586</v>
      </c>
      <c r="F42" s="15" t="s">
        <v>586</v>
      </c>
      <c r="G42" s="16" t="s">
        <v>586</v>
      </c>
    </row>
    <row r="43" spans="1:7" ht="38.25">
      <c r="A43" s="6" t="s">
        <v>227</v>
      </c>
      <c r="B43" s="28" t="s">
        <v>933</v>
      </c>
      <c r="C43" s="13" t="s">
        <v>587</v>
      </c>
      <c r="D43" s="13">
        <v>17000</v>
      </c>
      <c r="E43" s="15" t="s">
        <v>586</v>
      </c>
      <c r="F43" s="15" t="s">
        <v>586</v>
      </c>
      <c r="G43" s="16" t="s">
        <v>586</v>
      </c>
    </row>
    <row r="44" spans="1:7" ht="24.75" customHeight="1">
      <c r="A44" s="6"/>
      <c r="B44" s="28"/>
      <c r="C44" s="25"/>
      <c r="D44" s="25"/>
      <c r="E44" s="15"/>
      <c r="F44" s="15"/>
      <c r="G44" s="16"/>
    </row>
    <row r="45" spans="1:7" ht="24.75" customHeight="1">
      <c r="A45" s="9" t="s">
        <v>485</v>
      </c>
      <c r="B45" s="28"/>
      <c r="C45" s="25"/>
      <c r="D45" s="25"/>
      <c r="E45" s="15"/>
      <c r="F45" s="15"/>
      <c r="G45" s="16"/>
    </row>
    <row r="46" spans="1:7" ht="28.5" customHeight="1">
      <c r="A46" s="6" t="s">
        <v>486</v>
      </c>
      <c r="B46" s="28"/>
      <c r="C46" s="15" t="s">
        <v>586</v>
      </c>
      <c r="D46" s="15" t="s">
        <v>586</v>
      </c>
      <c r="E46" s="15" t="s">
        <v>586</v>
      </c>
      <c r="F46" s="15" t="s">
        <v>586</v>
      </c>
      <c r="G46" s="16" t="s">
        <v>586</v>
      </c>
    </row>
    <row r="47" spans="1:7" ht="15" customHeight="1">
      <c r="A47" s="6" t="s">
        <v>487</v>
      </c>
      <c r="B47" s="28"/>
      <c r="C47" s="206" t="s">
        <v>587</v>
      </c>
      <c r="D47" s="15" t="s">
        <v>586</v>
      </c>
      <c r="E47" s="15" t="s">
        <v>586</v>
      </c>
      <c r="F47" s="15" t="s">
        <v>586</v>
      </c>
      <c r="G47" s="16" t="s">
        <v>586</v>
      </c>
    </row>
    <row r="48" spans="1:8" ht="12.75">
      <c r="A48" s="6" t="s">
        <v>488</v>
      </c>
      <c r="B48" s="28"/>
      <c r="C48" s="15" t="s">
        <v>586</v>
      </c>
      <c r="D48" s="15" t="s">
        <v>586</v>
      </c>
      <c r="E48" s="15" t="s">
        <v>586</v>
      </c>
      <c r="F48" s="15" t="s">
        <v>586</v>
      </c>
      <c r="G48" s="16" t="s">
        <v>586</v>
      </c>
      <c r="H48" s="210"/>
    </row>
    <row r="49" spans="1:7" ht="38.25">
      <c r="A49" s="6" t="s">
        <v>630</v>
      </c>
      <c r="B49" s="28"/>
      <c r="C49" s="13" t="s">
        <v>587</v>
      </c>
      <c r="D49" s="294">
        <v>2000</v>
      </c>
      <c r="E49" s="294">
        <v>2000</v>
      </c>
      <c r="F49" s="346">
        <v>2000</v>
      </c>
      <c r="G49" s="493">
        <v>2000</v>
      </c>
    </row>
    <row r="50" spans="1:7" ht="25.5">
      <c r="A50" s="6" t="s">
        <v>449</v>
      </c>
      <c r="B50" s="28"/>
      <c r="C50" s="13">
        <v>15000</v>
      </c>
      <c r="D50" s="424" t="s">
        <v>586</v>
      </c>
      <c r="E50" s="15" t="s">
        <v>586</v>
      </c>
      <c r="F50" s="15" t="s">
        <v>586</v>
      </c>
      <c r="G50" s="494" t="s">
        <v>586</v>
      </c>
    </row>
    <row r="51" spans="1:7" ht="15">
      <c r="A51" s="6" t="s">
        <v>617</v>
      </c>
      <c r="B51" s="28"/>
      <c r="C51" s="206" t="s">
        <v>587</v>
      </c>
      <c r="D51" s="13">
        <v>12000</v>
      </c>
      <c r="E51" s="15" t="s">
        <v>586</v>
      </c>
      <c r="F51" s="15" t="s">
        <v>586</v>
      </c>
      <c r="G51" s="16" t="s">
        <v>586</v>
      </c>
    </row>
    <row r="52" spans="1:8" ht="25.5">
      <c r="A52" s="6" t="s">
        <v>706</v>
      </c>
      <c r="B52" s="28"/>
      <c r="C52" s="26" t="s">
        <v>587</v>
      </c>
      <c r="D52" s="26" t="s">
        <v>587</v>
      </c>
      <c r="E52" s="13">
        <v>21000</v>
      </c>
      <c r="F52" s="13">
        <v>21000</v>
      </c>
      <c r="G52" s="14">
        <v>21000</v>
      </c>
      <c r="H52" s="205"/>
    </row>
    <row r="53" spans="1:7" ht="15">
      <c r="A53" s="633" t="s">
        <v>301</v>
      </c>
      <c r="B53" s="28"/>
      <c r="C53" s="26" t="s">
        <v>587</v>
      </c>
      <c r="D53" s="294">
        <v>10000</v>
      </c>
      <c r="E53" s="13">
        <v>8000</v>
      </c>
      <c r="F53" s="13">
        <v>8000</v>
      </c>
      <c r="G53" s="14">
        <v>8000</v>
      </c>
    </row>
    <row r="54" spans="1:7" ht="15">
      <c r="A54" s="633" t="s">
        <v>300</v>
      </c>
      <c r="B54" s="28"/>
      <c r="C54" s="26" t="s">
        <v>587</v>
      </c>
      <c r="D54" s="294">
        <v>15000</v>
      </c>
      <c r="E54" s="13">
        <v>15000</v>
      </c>
      <c r="F54" s="13">
        <v>15000</v>
      </c>
      <c r="G54" s="14">
        <v>15000</v>
      </c>
    </row>
    <row r="55" spans="1:7" ht="51">
      <c r="A55" s="6" t="s">
        <v>926</v>
      </c>
      <c r="B55" s="28"/>
      <c r="C55" s="26" t="s">
        <v>587</v>
      </c>
      <c r="D55" s="26" t="s">
        <v>587</v>
      </c>
      <c r="E55" s="13">
        <v>72000</v>
      </c>
      <c r="F55" s="13">
        <v>72000</v>
      </c>
      <c r="G55" s="14">
        <v>72000</v>
      </c>
    </row>
    <row r="56" spans="1:7" ht="15">
      <c r="A56" s="6" t="s">
        <v>65</v>
      </c>
      <c r="B56" s="28"/>
      <c r="C56" s="206" t="s">
        <v>587</v>
      </c>
      <c r="D56" s="294">
        <v>11000</v>
      </c>
      <c r="E56" s="13">
        <v>11000</v>
      </c>
      <c r="F56" s="13">
        <v>11000</v>
      </c>
      <c r="G56" s="14">
        <v>11000</v>
      </c>
    </row>
    <row r="57" spans="1:7" ht="15">
      <c r="A57" s="6" t="s">
        <v>268</v>
      </c>
      <c r="B57" s="28"/>
      <c r="C57" s="206" t="s">
        <v>587</v>
      </c>
      <c r="D57" s="206" t="s">
        <v>587</v>
      </c>
      <c r="E57" s="13">
        <v>22000</v>
      </c>
      <c r="F57" s="13">
        <v>22000</v>
      </c>
      <c r="G57" s="14">
        <v>22000</v>
      </c>
    </row>
    <row r="58" spans="1:7" ht="15">
      <c r="A58" s="6" t="s">
        <v>982</v>
      </c>
      <c r="B58" s="28"/>
      <c r="C58" s="206" t="s">
        <v>587</v>
      </c>
      <c r="D58" s="206" t="s">
        <v>587</v>
      </c>
      <c r="E58" s="13">
        <v>5000</v>
      </c>
      <c r="F58" s="13">
        <v>5000</v>
      </c>
      <c r="G58" s="14">
        <v>5000</v>
      </c>
    </row>
    <row r="59" spans="1:7" ht="28.5" customHeight="1">
      <c r="A59" s="6"/>
      <c r="B59" s="28"/>
      <c r="C59" s="206"/>
      <c r="D59" s="206"/>
      <c r="E59" s="17"/>
      <c r="F59" s="17"/>
      <c r="G59" s="18"/>
    </row>
    <row r="60" spans="1:7" ht="28.5" customHeight="1">
      <c r="A60" s="9" t="s">
        <v>94</v>
      </c>
      <c r="B60" s="28"/>
      <c r="C60" s="206"/>
      <c r="D60" s="206"/>
      <c r="E60" s="17"/>
      <c r="F60" s="17"/>
      <c r="G60" s="18"/>
    </row>
    <row r="61" spans="1:8" ht="12.75">
      <c r="A61" s="6" t="s">
        <v>269</v>
      </c>
      <c r="B61" s="28"/>
      <c r="C61" s="15" t="s">
        <v>586</v>
      </c>
      <c r="D61" s="15" t="s">
        <v>586</v>
      </c>
      <c r="E61" s="15" t="s">
        <v>586</v>
      </c>
      <c r="F61" s="15" t="s">
        <v>586</v>
      </c>
      <c r="G61" s="16" t="s">
        <v>586</v>
      </c>
      <c r="H61" s="205"/>
    </row>
    <row r="62" spans="1:8" ht="12.75">
      <c r="A62" s="6" t="s">
        <v>795</v>
      </c>
      <c r="B62" s="28"/>
      <c r="C62" s="15" t="s">
        <v>586</v>
      </c>
      <c r="D62" s="15" t="s">
        <v>586</v>
      </c>
      <c r="E62" s="15" t="s">
        <v>586</v>
      </c>
      <c r="F62" s="15" t="s">
        <v>586</v>
      </c>
      <c r="G62" s="16" t="s">
        <v>586</v>
      </c>
      <c r="H62" s="205"/>
    </row>
    <row r="63" spans="1:8" ht="25.5">
      <c r="A63" s="6" t="s">
        <v>574</v>
      </c>
      <c r="B63" s="28"/>
      <c r="C63" s="206" t="s">
        <v>587</v>
      </c>
      <c r="D63" s="13">
        <v>6000</v>
      </c>
      <c r="E63" s="15" t="s">
        <v>586</v>
      </c>
      <c r="F63" s="15" t="s">
        <v>586</v>
      </c>
      <c r="G63" s="16" t="s">
        <v>586</v>
      </c>
      <c r="H63" s="205"/>
    </row>
    <row r="64" spans="1:8" ht="63.75">
      <c r="A64" s="6" t="s">
        <v>797</v>
      </c>
      <c r="B64" s="28"/>
      <c r="C64" s="206" t="s">
        <v>587</v>
      </c>
      <c r="D64" s="13">
        <v>10000</v>
      </c>
      <c r="E64" s="15" t="s">
        <v>586</v>
      </c>
      <c r="F64" s="15" t="s">
        <v>586</v>
      </c>
      <c r="G64" s="16" t="s">
        <v>586</v>
      </c>
      <c r="H64" s="205"/>
    </row>
    <row r="65" spans="1:8" ht="24">
      <c r="A65" s="6" t="s">
        <v>796</v>
      </c>
      <c r="B65" s="28" t="s">
        <v>556</v>
      </c>
      <c r="C65" s="206" t="s">
        <v>587</v>
      </c>
      <c r="D65" s="206" t="s">
        <v>587</v>
      </c>
      <c r="E65" s="13">
        <v>9000</v>
      </c>
      <c r="F65" s="13">
        <v>9000</v>
      </c>
      <c r="G65" s="14">
        <v>9000</v>
      </c>
      <c r="H65" s="205"/>
    </row>
    <row r="66" spans="1:7" ht="51">
      <c r="A66" s="6" t="s">
        <v>841</v>
      </c>
      <c r="B66" s="31"/>
      <c r="C66" s="206" t="s">
        <v>587</v>
      </c>
      <c r="D66" s="13">
        <v>11000</v>
      </c>
      <c r="E66" s="13">
        <v>1000</v>
      </c>
      <c r="F66" s="13">
        <v>1000</v>
      </c>
      <c r="G66" s="14">
        <v>1000</v>
      </c>
    </row>
    <row r="67" spans="1:7" ht="76.5">
      <c r="A67" s="6" t="s">
        <v>842</v>
      </c>
      <c r="B67" s="31"/>
      <c r="C67" s="206" t="s">
        <v>587</v>
      </c>
      <c r="D67" s="206" t="s">
        <v>587</v>
      </c>
      <c r="E67" s="13">
        <v>17000</v>
      </c>
      <c r="F67" s="13">
        <v>17000</v>
      </c>
      <c r="G67" s="14">
        <v>17000</v>
      </c>
    </row>
    <row r="68" spans="1:7" ht="15">
      <c r="A68" s="6" t="s">
        <v>843</v>
      </c>
      <c r="B68" s="31"/>
      <c r="C68" s="206" t="s">
        <v>587</v>
      </c>
      <c r="D68" s="206" t="s">
        <v>587</v>
      </c>
      <c r="E68" s="13">
        <v>30000</v>
      </c>
      <c r="F68" s="13">
        <v>30000</v>
      </c>
      <c r="G68" s="14">
        <v>30000</v>
      </c>
    </row>
    <row r="69" spans="1:7" ht="15" customHeight="1">
      <c r="A69" s="6"/>
      <c r="B69" s="28"/>
      <c r="C69" s="25"/>
      <c r="D69" s="25"/>
      <c r="E69" s="25"/>
      <c r="F69" s="25"/>
      <c r="G69" s="211"/>
    </row>
    <row r="70" spans="1:7" ht="15" customHeight="1">
      <c r="A70" s="9" t="s">
        <v>733</v>
      </c>
      <c r="B70" s="30"/>
      <c r="C70" s="208"/>
      <c r="D70" s="208"/>
      <c r="E70" s="208"/>
      <c r="F70" s="208"/>
      <c r="G70" s="209"/>
    </row>
    <row r="71" spans="1:7" ht="28.5" customHeight="1">
      <c r="A71" s="6" t="s">
        <v>861</v>
      </c>
      <c r="B71" s="28"/>
      <c r="C71" s="15" t="s">
        <v>586</v>
      </c>
      <c r="D71" s="15" t="s">
        <v>586</v>
      </c>
      <c r="E71" s="15" t="s">
        <v>586</v>
      </c>
      <c r="F71" s="15" t="s">
        <v>586</v>
      </c>
      <c r="G71" s="16" t="s">
        <v>586</v>
      </c>
    </row>
    <row r="72" spans="1:7" ht="28.5" customHeight="1">
      <c r="A72" s="6" t="s">
        <v>862</v>
      </c>
      <c r="B72" s="28"/>
      <c r="C72" s="15" t="s">
        <v>586</v>
      </c>
      <c r="D72" s="15" t="s">
        <v>586</v>
      </c>
      <c r="E72" s="15" t="s">
        <v>586</v>
      </c>
      <c r="F72" s="15" t="s">
        <v>586</v>
      </c>
      <c r="G72" s="16" t="s">
        <v>586</v>
      </c>
    </row>
    <row r="73" spans="1:7" ht="15">
      <c r="A73" s="6" t="s">
        <v>863</v>
      </c>
      <c r="B73" s="28"/>
      <c r="C73" s="206" t="s">
        <v>587</v>
      </c>
      <c r="D73" s="13">
        <v>3000</v>
      </c>
      <c r="E73" s="15" t="s">
        <v>586</v>
      </c>
      <c r="F73" s="15" t="s">
        <v>586</v>
      </c>
      <c r="G73" s="16" t="s">
        <v>586</v>
      </c>
    </row>
    <row r="74" spans="1:7" ht="12.75">
      <c r="A74" s="6" t="s">
        <v>703</v>
      </c>
      <c r="B74" s="28"/>
      <c r="C74" s="206" t="s">
        <v>587</v>
      </c>
      <c r="D74" s="206" t="s">
        <v>587</v>
      </c>
      <c r="E74" s="15" t="s">
        <v>586</v>
      </c>
      <c r="F74" s="15" t="s">
        <v>586</v>
      </c>
      <c r="G74" s="16" t="s">
        <v>586</v>
      </c>
    </row>
    <row r="75" spans="1:7" ht="15" customHeight="1">
      <c r="A75" s="6" t="s">
        <v>735</v>
      </c>
      <c r="B75" s="28"/>
      <c r="C75" s="15" t="s">
        <v>586</v>
      </c>
      <c r="D75" s="206" t="s">
        <v>587</v>
      </c>
      <c r="E75" s="206" t="s">
        <v>587</v>
      </c>
      <c r="F75" s="206" t="s">
        <v>587</v>
      </c>
      <c r="G75" s="207" t="s">
        <v>587</v>
      </c>
    </row>
    <row r="76" spans="1:7" ht="15" customHeight="1">
      <c r="A76" s="6" t="s">
        <v>736</v>
      </c>
      <c r="B76" s="28"/>
      <c r="C76" s="206" t="s">
        <v>587</v>
      </c>
      <c r="D76" s="15" t="s">
        <v>586</v>
      </c>
      <c r="E76" s="15" t="s">
        <v>586</v>
      </c>
      <c r="F76" s="15" t="s">
        <v>586</v>
      </c>
      <c r="G76" s="207" t="s">
        <v>587</v>
      </c>
    </row>
    <row r="77" spans="1:7" ht="15">
      <c r="A77" s="6" t="s">
        <v>737</v>
      </c>
      <c r="B77" s="28"/>
      <c r="C77" s="13">
        <v>24000</v>
      </c>
      <c r="D77" s="13">
        <v>24000</v>
      </c>
      <c r="E77" s="13">
        <v>24000</v>
      </c>
      <c r="F77" s="13">
        <v>24000</v>
      </c>
      <c r="G77" s="16" t="s">
        <v>586</v>
      </c>
    </row>
    <row r="78" spans="1:7" ht="15">
      <c r="A78" s="6" t="s">
        <v>739</v>
      </c>
      <c r="B78" s="28"/>
      <c r="C78" s="206" t="s">
        <v>587</v>
      </c>
      <c r="D78" s="206" t="s">
        <v>587</v>
      </c>
      <c r="E78" s="13">
        <v>41000</v>
      </c>
      <c r="F78" s="13">
        <v>41000</v>
      </c>
      <c r="G78" s="14">
        <v>17000</v>
      </c>
    </row>
    <row r="79" spans="1:7" ht="15" customHeight="1">
      <c r="A79" s="6" t="s">
        <v>741</v>
      </c>
      <c r="B79" s="28"/>
      <c r="C79" s="206" t="s">
        <v>587</v>
      </c>
      <c r="D79" s="206" t="s">
        <v>587</v>
      </c>
      <c r="E79" s="15" t="s">
        <v>586</v>
      </c>
      <c r="F79" s="15" t="s">
        <v>586</v>
      </c>
      <c r="G79" s="16" t="s">
        <v>586</v>
      </c>
    </row>
    <row r="80" spans="1:7" ht="25.5">
      <c r="A80" s="6" t="s">
        <v>798</v>
      </c>
      <c r="B80" s="28"/>
      <c r="C80" s="33" t="s">
        <v>586</v>
      </c>
      <c r="D80" s="19" t="s">
        <v>587</v>
      </c>
      <c r="E80" s="19" t="s">
        <v>587</v>
      </c>
      <c r="F80" s="19" t="s">
        <v>587</v>
      </c>
      <c r="G80" s="20" t="s">
        <v>587</v>
      </c>
    </row>
    <row r="81" spans="1:7" ht="15" customHeight="1">
      <c r="A81" s="6" t="s">
        <v>743</v>
      </c>
      <c r="B81" s="28"/>
      <c r="C81" s="206" t="s">
        <v>587</v>
      </c>
      <c r="D81" s="15" t="s">
        <v>586</v>
      </c>
      <c r="E81" s="206" t="s">
        <v>587</v>
      </c>
      <c r="F81" s="206" t="s">
        <v>587</v>
      </c>
      <c r="G81" s="207" t="s">
        <v>587</v>
      </c>
    </row>
    <row r="82" spans="1:7" ht="25.5">
      <c r="A82" s="6" t="s">
        <v>817</v>
      </c>
      <c r="B82" s="28"/>
      <c r="C82" s="206" t="s">
        <v>587</v>
      </c>
      <c r="D82" s="13">
        <v>11000</v>
      </c>
      <c r="E82" s="206" t="s">
        <v>587</v>
      </c>
      <c r="F82" s="206" t="s">
        <v>587</v>
      </c>
      <c r="G82" s="207" t="s">
        <v>587</v>
      </c>
    </row>
    <row r="83" spans="1:7" ht="12.75">
      <c r="A83" s="6" t="s">
        <v>571</v>
      </c>
      <c r="B83" s="28"/>
      <c r="C83" s="206" t="s">
        <v>587</v>
      </c>
      <c r="D83" s="206" t="s">
        <v>587</v>
      </c>
      <c r="E83" s="15" t="s">
        <v>586</v>
      </c>
      <c r="F83" s="15" t="s">
        <v>586</v>
      </c>
      <c r="G83" s="16" t="s">
        <v>586</v>
      </c>
    </row>
    <row r="84" spans="1:7" ht="38.25">
      <c r="A84" s="6" t="s">
        <v>799</v>
      </c>
      <c r="B84" s="28"/>
      <c r="C84" s="206" t="s">
        <v>587</v>
      </c>
      <c r="D84" s="206" t="s">
        <v>587</v>
      </c>
      <c r="E84" s="13">
        <v>69000</v>
      </c>
      <c r="F84" s="13">
        <v>69000</v>
      </c>
      <c r="G84" s="14">
        <v>69000</v>
      </c>
    </row>
    <row r="85" spans="1:7" ht="12.75">
      <c r="A85" s="6" t="s">
        <v>950</v>
      </c>
      <c r="B85" s="28"/>
      <c r="C85" s="33" t="s">
        <v>586</v>
      </c>
      <c r="D85" s="33" t="s">
        <v>586</v>
      </c>
      <c r="E85" s="33" t="s">
        <v>586</v>
      </c>
      <c r="F85" s="33" t="s">
        <v>586</v>
      </c>
      <c r="G85" s="45" t="s">
        <v>586</v>
      </c>
    </row>
    <row r="86" spans="1:7" ht="51.75" thickBot="1">
      <c r="A86" s="425" t="s">
        <v>666</v>
      </c>
      <c r="B86" s="32"/>
      <c r="C86" s="21">
        <v>11000</v>
      </c>
      <c r="D86" s="21">
        <v>11000</v>
      </c>
      <c r="E86" s="21">
        <v>11000</v>
      </c>
      <c r="F86" s="21">
        <v>11000</v>
      </c>
      <c r="G86" s="22">
        <v>11000</v>
      </c>
    </row>
    <row r="91" spans="3:7" ht="12.75">
      <c r="C91" s="212"/>
      <c r="D91" s="212"/>
      <c r="E91" s="212"/>
      <c r="F91" s="212"/>
      <c r="G91" s="212"/>
    </row>
    <row r="92" spans="3:7" ht="12.75">
      <c r="C92" s="212"/>
      <c r="D92" s="212"/>
      <c r="E92" s="212"/>
      <c r="F92" s="212"/>
      <c r="G92" s="212"/>
    </row>
    <row r="93" spans="3:4" ht="12.75">
      <c r="C93" s="212"/>
      <c r="D93" s="212"/>
    </row>
    <row r="94" spans="5:7" ht="12.75">
      <c r="E94" s="212"/>
      <c r="F94" s="212"/>
      <c r="G94" s="212"/>
    </row>
    <row r="95" spans="5:7" ht="12.75">
      <c r="E95" s="212"/>
      <c r="F95" s="212"/>
      <c r="G95" s="212"/>
    </row>
    <row r="96" spans="5:7" ht="12.75">
      <c r="E96" s="213"/>
      <c r="F96" s="213"/>
      <c r="G96" s="213"/>
    </row>
    <row r="103" spans="5:7" ht="12.75">
      <c r="E103" s="212"/>
      <c r="F103" s="212"/>
      <c r="G103" s="212"/>
    </row>
    <row r="105" spans="5:7" ht="12.75">
      <c r="E105" s="212"/>
      <c r="F105" s="212"/>
      <c r="G105" s="212"/>
    </row>
  </sheetData>
  <mergeCells count="10">
    <mergeCell ref="A2:G2"/>
    <mergeCell ref="A1:G1"/>
    <mergeCell ref="B7:B8"/>
    <mergeCell ref="C7:C8"/>
    <mergeCell ref="E7:E8"/>
    <mergeCell ref="E4:G4"/>
    <mergeCell ref="F5:F6"/>
    <mergeCell ref="B5:B6"/>
    <mergeCell ref="D5:D6"/>
    <mergeCell ref="G5:G6"/>
  </mergeCells>
  <printOptions/>
  <pageMargins left="0.41" right="0.18" top="0.21" bottom="0.32" header="0.36" footer="0.26"/>
  <pageSetup fitToHeight="1" fitToWidth="1" horizontalDpi="600" verticalDpi="600" orientation="portrait" paperSize="9" scale="35" r:id="rId1"/>
  <rowBreaks count="1" manualBreakCount="1">
    <brk id="68" max="8" man="1"/>
  </rowBreaks>
</worksheet>
</file>

<file path=xl/worksheets/sheet6.xml><?xml version="1.0" encoding="utf-8"?>
<worksheet xmlns="http://schemas.openxmlformats.org/spreadsheetml/2006/main" xmlns:r="http://schemas.openxmlformats.org/officeDocument/2006/relationships">
  <sheetPr codeName="Sheet4">
    <pageSetUpPr fitToPage="1"/>
  </sheetPr>
  <dimension ref="A1:I104"/>
  <sheetViews>
    <sheetView zoomScale="70" zoomScaleNormal="70" zoomScaleSheetLayoutView="70" workbookViewId="0" topLeftCell="A1">
      <pane xSplit="2" ySplit="10" topLeftCell="C59" activePane="bottomRight" state="frozen"/>
      <selection pane="topLeft" activeCell="A1" sqref="A1"/>
      <selection pane="topRight" activeCell="C1" sqref="C1"/>
      <selection pane="bottomLeft" activeCell="A8" sqref="A8"/>
      <selection pane="bottomRight" activeCell="I59" sqref="I59"/>
    </sheetView>
  </sheetViews>
  <sheetFormatPr defaultColWidth="9.125" defaultRowHeight="12.75"/>
  <cols>
    <col min="1" max="1" width="73.375" style="1" customWidth="1"/>
    <col min="2" max="2" width="9.875" style="1" customWidth="1"/>
    <col min="3" max="3" width="38.875" style="1" customWidth="1"/>
    <col min="4" max="7" width="19.75390625" style="1" customWidth="1"/>
    <col min="8" max="16384" width="9.125" style="1" customWidth="1"/>
  </cols>
  <sheetData>
    <row r="1" spans="1:7" ht="34.5" customHeight="1">
      <c r="A1" s="657" t="s">
        <v>82</v>
      </c>
      <c r="B1" s="657"/>
      <c r="C1" s="657"/>
      <c r="D1" s="657"/>
      <c r="E1" s="657"/>
      <c r="F1" s="657"/>
      <c r="G1" s="657"/>
    </row>
    <row r="2" spans="1:9" ht="22.5" customHeight="1" thickBot="1">
      <c r="A2" s="642" t="s">
        <v>89</v>
      </c>
      <c r="B2" s="642"/>
      <c r="C2" s="642"/>
      <c r="D2" s="642"/>
      <c r="E2" s="642"/>
      <c r="F2" s="642"/>
      <c r="G2" s="642"/>
      <c r="H2" s="525"/>
      <c r="I2" s="525"/>
    </row>
    <row r="3" spans="1:7" ht="54">
      <c r="A3" s="632"/>
      <c r="B3" s="5"/>
      <c r="C3" s="195" t="s">
        <v>270</v>
      </c>
      <c r="D3" s="196" t="s">
        <v>274</v>
      </c>
      <c r="E3" s="196" t="s">
        <v>236</v>
      </c>
      <c r="F3" s="196" t="s">
        <v>237</v>
      </c>
      <c r="G3" s="165" t="s">
        <v>271</v>
      </c>
    </row>
    <row r="4" spans="2:7" ht="23.25" customHeight="1">
      <c r="B4" s="4"/>
      <c r="C4" s="167" t="s">
        <v>234</v>
      </c>
      <c r="D4" s="644" t="s">
        <v>279</v>
      </c>
      <c r="E4" s="644"/>
      <c r="F4" s="644" t="s">
        <v>280</v>
      </c>
      <c r="G4" s="645"/>
    </row>
    <row r="5" spans="1:7" ht="17.25" customHeight="1">
      <c r="A5" s="44" t="s">
        <v>855</v>
      </c>
      <c r="B5" s="5"/>
      <c r="C5" s="658" t="s">
        <v>238</v>
      </c>
      <c r="D5" s="197"/>
      <c r="E5" s="197"/>
      <c r="F5" s="197"/>
      <c r="G5" s="665" t="s">
        <v>587</v>
      </c>
    </row>
    <row r="6" spans="1:7" ht="17.25" customHeight="1">
      <c r="A6" s="166" t="s">
        <v>518</v>
      </c>
      <c r="B6" s="5"/>
      <c r="C6" s="648"/>
      <c r="D6" s="368">
        <f>(645000)+15000</f>
        <v>660000</v>
      </c>
      <c r="E6" s="368">
        <f>(671500)+15000</f>
        <v>686500</v>
      </c>
      <c r="F6" s="368">
        <f>(741500)+15000</f>
        <v>756500</v>
      </c>
      <c r="G6" s="666"/>
    </row>
    <row r="7" spans="1:7" ht="17.25" customHeight="1">
      <c r="A7" s="166"/>
      <c r="B7" s="5"/>
      <c r="C7" s="647" t="s">
        <v>239</v>
      </c>
      <c r="D7" s="198"/>
      <c r="E7" s="198"/>
      <c r="F7" s="198"/>
      <c r="G7" s="667" t="s">
        <v>587</v>
      </c>
    </row>
    <row r="8" spans="1:7" ht="17.25" customHeight="1">
      <c r="A8" s="4"/>
      <c r="B8" s="5"/>
      <c r="C8" s="648"/>
      <c r="D8" s="368">
        <f>(693500)+15000</f>
        <v>708500</v>
      </c>
      <c r="E8" s="368">
        <f>(720000)+15000</f>
        <v>735000</v>
      </c>
      <c r="F8" s="368">
        <f>(790500)+15000</f>
        <v>805500</v>
      </c>
      <c r="G8" s="666"/>
    </row>
    <row r="9" spans="1:7" ht="17.25" customHeight="1">
      <c r="A9" s="4"/>
      <c r="B9" s="5"/>
      <c r="C9" s="647" t="s">
        <v>240</v>
      </c>
      <c r="D9" s="668" t="s">
        <v>587</v>
      </c>
      <c r="E9" s="668" t="s">
        <v>587</v>
      </c>
      <c r="F9" s="668" t="s">
        <v>587</v>
      </c>
      <c r="G9" s="279"/>
    </row>
    <row r="10" spans="1:7" ht="17.25" customHeight="1" thickBot="1">
      <c r="A10" s="199"/>
      <c r="B10" s="218"/>
      <c r="C10" s="649"/>
      <c r="D10" s="669"/>
      <c r="E10" s="669"/>
      <c r="F10" s="669"/>
      <c r="G10" s="500">
        <f>(843500)+15000</f>
        <v>858500</v>
      </c>
    </row>
    <row r="11" spans="1:7" ht="38.25" customHeight="1">
      <c r="A11" s="53" t="s">
        <v>749</v>
      </c>
      <c r="B11" s="200" t="s">
        <v>748</v>
      </c>
      <c r="C11" s="54" t="s">
        <v>235</v>
      </c>
      <c r="D11" s="201"/>
      <c r="E11" s="201"/>
      <c r="F11" s="201"/>
      <c r="G11" s="202"/>
    </row>
    <row r="12" spans="1:7" ht="15" customHeight="1">
      <c r="A12" s="23" t="s">
        <v>585</v>
      </c>
      <c r="B12" s="24"/>
      <c r="C12" s="27"/>
      <c r="D12" s="203"/>
      <c r="E12" s="203"/>
      <c r="F12" s="203"/>
      <c r="G12" s="204"/>
    </row>
    <row r="13" spans="1:7" ht="15" customHeight="1">
      <c r="A13" s="6" t="s">
        <v>588</v>
      </c>
      <c r="B13" s="7"/>
      <c r="C13" s="28"/>
      <c r="D13" s="15" t="s">
        <v>586</v>
      </c>
      <c r="E13" s="15" t="s">
        <v>586</v>
      </c>
      <c r="F13" s="15" t="s">
        <v>586</v>
      </c>
      <c r="G13" s="16" t="s">
        <v>586</v>
      </c>
    </row>
    <row r="14" spans="1:7" ht="28.5" customHeight="1">
      <c r="A14" s="6" t="s">
        <v>192</v>
      </c>
      <c r="B14" s="8"/>
      <c r="C14" s="29"/>
      <c r="D14" s="15" t="s">
        <v>586</v>
      </c>
      <c r="E14" s="15" t="s">
        <v>586</v>
      </c>
      <c r="F14" s="15" t="s">
        <v>586</v>
      </c>
      <c r="G14" s="16" t="s">
        <v>586</v>
      </c>
    </row>
    <row r="15" spans="1:8" ht="15" customHeight="1">
      <c r="A15" s="6" t="s">
        <v>193</v>
      </c>
      <c r="B15" s="7"/>
      <c r="C15" s="28"/>
      <c r="D15" s="15" t="s">
        <v>586</v>
      </c>
      <c r="E15" s="15" t="s">
        <v>586</v>
      </c>
      <c r="F15" s="15" t="s">
        <v>586</v>
      </c>
      <c r="G15" s="16" t="s">
        <v>586</v>
      </c>
      <c r="H15" s="205"/>
    </row>
    <row r="16" spans="1:7" ht="38.25">
      <c r="A16" s="6" t="s">
        <v>194</v>
      </c>
      <c r="B16" s="7"/>
      <c r="C16" s="28"/>
      <c r="D16" s="15" t="s">
        <v>586</v>
      </c>
      <c r="E16" s="15" t="s">
        <v>586</v>
      </c>
      <c r="F16" s="15" t="s">
        <v>586</v>
      </c>
      <c r="G16" s="16" t="s">
        <v>586</v>
      </c>
    </row>
    <row r="17" spans="1:7" ht="12.75">
      <c r="A17" s="6" t="s">
        <v>195</v>
      </c>
      <c r="B17" s="7"/>
      <c r="C17" s="28"/>
      <c r="D17" s="15" t="s">
        <v>586</v>
      </c>
      <c r="E17" s="15" t="s">
        <v>586</v>
      </c>
      <c r="F17" s="15" t="s">
        <v>586</v>
      </c>
      <c r="G17" s="16" t="s">
        <v>586</v>
      </c>
    </row>
    <row r="18" spans="1:7" ht="12.75">
      <c r="A18" s="6" t="s">
        <v>464</v>
      </c>
      <c r="B18" s="7"/>
      <c r="C18" s="28"/>
      <c r="D18" s="15" t="s">
        <v>586</v>
      </c>
      <c r="E18" s="15" t="s">
        <v>586</v>
      </c>
      <c r="F18" s="15" t="s">
        <v>586</v>
      </c>
      <c r="G18" s="16" t="s">
        <v>586</v>
      </c>
    </row>
    <row r="19" spans="1:7" ht="15" customHeight="1">
      <c r="A19" s="6"/>
      <c r="B19" s="7"/>
      <c r="C19" s="28"/>
      <c r="D19" s="206"/>
      <c r="E19" s="206"/>
      <c r="F19" s="206"/>
      <c r="G19" s="207"/>
    </row>
    <row r="20" spans="1:7" ht="15" customHeight="1">
      <c r="A20" s="9" t="s">
        <v>465</v>
      </c>
      <c r="B20" s="10"/>
      <c r="C20" s="30"/>
      <c r="D20" s="206"/>
      <c r="E20" s="206"/>
      <c r="F20" s="206"/>
      <c r="G20" s="207"/>
    </row>
    <row r="21" spans="1:8" ht="15" customHeight="1">
      <c r="A21" s="6" t="s">
        <v>466</v>
      </c>
      <c r="B21" s="7"/>
      <c r="C21" s="28"/>
      <c r="D21" s="15" t="s">
        <v>586</v>
      </c>
      <c r="E21" s="15" t="s">
        <v>586</v>
      </c>
      <c r="F21" s="15" t="s">
        <v>586</v>
      </c>
      <c r="G21" s="16" t="s">
        <v>586</v>
      </c>
      <c r="H21" s="205"/>
    </row>
    <row r="22" spans="1:8" ht="15" customHeight="1">
      <c r="A22" s="6" t="s">
        <v>467</v>
      </c>
      <c r="B22" s="7"/>
      <c r="C22" s="28"/>
      <c r="D22" s="15" t="s">
        <v>586</v>
      </c>
      <c r="E22" s="15" t="s">
        <v>586</v>
      </c>
      <c r="F22" s="15" t="s">
        <v>586</v>
      </c>
      <c r="G22" s="16" t="s">
        <v>586</v>
      </c>
      <c r="H22" s="205"/>
    </row>
    <row r="23" spans="1:7" ht="15" customHeight="1">
      <c r="A23" s="6" t="s">
        <v>468</v>
      </c>
      <c r="B23" s="7"/>
      <c r="C23" s="28"/>
      <c r="D23" s="15" t="s">
        <v>586</v>
      </c>
      <c r="E23" s="15" t="s">
        <v>586</v>
      </c>
      <c r="F23" s="15" t="s">
        <v>586</v>
      </c>
      <c r="G23" s="16" t="s">
        <v>586</v>
      </c>
    </row>
    <row r="24" spans="1:7" ht="25.5">
      <c r="A24" s="6" t="s">
        <v>286</v>
      </c>
      <c r="B24" s="7"/>
      <c r="C24" s="28"/>
      <c r="D24" s="15" t="s">
        <v>586</v>
      </c>
      <c r="E24" s="15" t="s">
        <v>586</v>
      </c>
      <c r="F24" s="15" t="s">
        <v>586</v>
      </c>
      <c r="G24" s="16" t="s">
        <v>586</v>
      </c>
    </row>
    <row r="25" spans="1:7" ht="12.75">
      <c r="A25" s="6" t="s">
        <v>287</v>
      </c>
      <c r="B25" s="7"/>
      <c r="C25" s="28"/>
      <c r="D25" s="15" t="s">
        <v>586</v>
      </c>
      <c r="E25" s="15" t="s">
        <v>586</v>
      </c>
      <c r="F25" s="15" t="s">
        <v>586</v>
      </c>
      <c r="G25" s="16" t="s">
        <v>586</v>
      </c>
    </row>
    <row r="26" spans="1:7" ht="12.75">
      <c r="A26" s="6" t="s">
        <v>288</v>
      </c>
      <c r="B26" s="7"/>
      <c r="C26" s="28"/>
      <c r="D26" s="15" t="s">
        <v>586</v>
      </c>
      <c r="E26" s="15" t="s">
        <v>586</v>
      </c>
      <c r="F26" s="15" t="s">
        <v>586</v>
      </c>
      <c r="G26" s="16" t="s">
        <v>586</v>
      </c>
    </row>
    <row r="27" spans="1:7" ht="12.75">
      <c r="A27" s="6" t="s">
        <v>289</v>
      </c>
      <c r="B27" s="7"/>
      <c r="C27" s="28"/>
      <c r="D27" s="15" t="s">
        <v>586</v>
      </c>
      <c r="E27" s="15" t="s">
        <v>586</v>
      </c>
      <c r="F27" s="15" t="s">
        <v>586</v>
      </c>
      <c r="G27" s="16" t="s">
        <v>586</v>
      </c>
    </row>
    <row r="28" spans="1:7" ht="12.75">
      <c r="A28" s="6" t="s">
        <v>616</v>
      </c>
      <c r="B28" s="7"/>
      <c r="C28" s="28"/>
      <c r="D28" s="206" t="s">
        <v>587</v>
      </c>
      <c r="E28" s="206" t="s">
        <v>587</v>
      </c>
      <c r="F28" s="15" t="s">
        <v>586</v>
      </c>
      <c r="G28" s="16" t="s">
        <v>586</v>
      </c>
    </row>
    <row r="29" spans="1:7" ht="12.75">
      <c r="A29" s="6" t="s">
        <v>290</v>
      </c>
      <c r="B29" s="7"/>
      <c r="C29" s="28"/>
      <c r="D29" s="15" t="s">
        <v>586</v>
      </c>
      <c r="E29" s="15" t="s">
        <v>586</v>
      </c>
      <c r="F29" s="15" t="s">
        <v>586</v>
      </c>
      <c r="G29" s="16" t="s">
        <v>586</v>
      </c>
    </row>
    <row r="30" spans="1:7" ht="12.75">
      <c r="A30" s="6" t="s">
        <v>422</v>
      </c>
      <c r="B30" s="7"/>
      <c r="C30" s="28"/>
      <c r="D30" s="15" t="s">
        <v>586</v>
      </c>
      <c r="E30" s="15" t="s">
        <v>586</v>
      </c>
      <c r="F30" s="15" t="s">
        <v>586</v>
      </c>
      <c r="G30" s="16" t="s">
        <v>586</v>
      </c>
    </row>
    <row r="31" spans="1:8" ht="15">
      <c r="A31" s="343" t="s">
        <v>927</v>
      </c>
      <c r="B31" s="7" t="s">
        <v>609</v>
      </c>
      <c r="C31" s="28"/>
      <c r="D31" s="346">
        <v>2000</v>
      </c>
      <c r="E31" s="346">
        <v>2000</v>
      </c>
      <c r="F31" s="346">
        <v>2000</v>
      </c>
      <c r="G31" s="14">
        <v>2000</v>
      </c>
      <c r="H31" s="517"/>
    </row>
    <row r="32" spans="1:7" ht="25.5">
      <c r="A32" s="6" t="s">
        <v>469</v>
      </c>
      <c r="B32" s="7" t="s">
        <v>470</v>
      </c>
      <c r="C32" s="28"/>
      <c r="D32" s="13">
        <v>19000</v>
      </c>
      <c r="E32" s="13">
        <v>19000</v>
      </c>
      <c r="F32" s="13">
        <v>19000</v>
      </c>
      <c r="G32" s="16" t="s">
        <v>586</v>
      </c>
    </row>
    <row r="33" spans="1:7" ht="15">
      <c r="A33" s="6" t="s">
        <v>423</v>
      </c>
      <c r="B33" s="7" t="s">
        <v>615</v>
      </c>
      <c r="C33" s="28"/>
      <c r="D33" s="13">
        <v>13000</v>
      </c>
      <c r="E33" s="13">
        <v>13000</v>
      </c>
      <c r="F33" s="13">
        <v>13000</v>
      </c>
      <c r="G33" s="14">
        <v>13000</v>
      </c>
    </row>
    <row r="34" spans="1:7" ht="15">
      <c r="A34" s="6" t="s">
        <v>610</v>
      </c>
      <c r="B34" s="7" t="s">
        <v>611</v>
      </c>
      <c r="C34" s="28"/>
      <c r="D34" s="13">
        <v>1000</v>
      </c>
      <c r="E34" s="13">
        <v>1000</v>
      </c>
      <c r="F34" s="13">
        <v>1000</v>
      </c>
      <c r="G34" s="16" t="s">
        <v>586</v>
      </c>
    </row>
    <row r="35" spans="1:7" ht="15" customHeight="1">
      <c r="A35" s="6"/>
      <c r="B35" s="7"/>
      <c r="C35" s="28"/>
      <c r="D35" s="206"/>
      <c r="E35" s="206"/>
      <c r="F35" s="206"/>
      <c r="G35" s="207"/>
    </row>
    <row r="36" spans="1:7" ht="15" customHeight="1">
      <c r="A36" s="9" t="s">
        <v>424</v>
      </c>
      <c r="B36" s="10"/>
      <c r="C36" s="30"/>
      <c r="D36" s="208"/>
      <c r="E36" s="208"/>
      <c r="F36" s="208"/>
      <c r="G36" s="209"/>
    </row>
    <row r="37" spans="1:7" ht="15" customHeight="1">
      <c r="A37" s="6" t="s">
        <v>425</v>
      </c>
      <c r="B37" s="7"/>
      <c r="C37" s="28"/>
      <c r="D37" s="15" t="s">
        <v>586</v>
      </c>
      <c r="E37" s="15" t="s">
        <v>586</v>
      </c>
      <c r="F37" s="15" t="s">
        <v>586</v>
      </c>
      <c r="G37" s="16" t="s">
        <v>586</v>
      </c>
    </row>
    <row r="38" spans="1:7" ht="15" customHeight="1">
      <c r="A38" s="6" t="s">
        <v>426</v>
      </c>
      <c r="B38" s="7"/>
      <c r="C38" s="28"/>
      <c r="D38" s="15" t="s">
        <v>586</v>
      </c>
      <c r="E38" s="15" t="s">
        <v>586</v>
      </c>
      <c r="F38" s="15" t="s">
        <v>586</v>
      </c>
      <c r="G38" s="16" t="s">
        <v>586</v>
      </c>
    </row>
    <row r="39" spans="1:7" ht="15" customHeight="1">
      <c r="A39" s="6" t="s">
        <v>428</v>
      </c>
      <c r="B39" s="7"/>
      <c r="C39" s="28"/>
      <c r="D39" s="15" t="s">
        <v>586</v>
      </c>
      <c r="E39" s="15" t="s">
        <v>586</v>
      </c>
      <c r="F39" s="15" t="s">
        <v>586</v>
      </c>
      <c r="G39" s="16" t="s">
        <v>586</v>
      </c>
    </row>
    <row r="40" spans="1:7" ht="25.5">
      <c r="A40" s="6" t="s">
        <v>517</v>
      </c>
      <c r="B40" s="7" t="s">
        <v>427</v>
      </c>
      <c r="C40" s="28"/>
      <c r="D40" s="206" t="s">
        <v>587</v>
      </c>
      <c r="E40" s="206" t="s">
        <v>587</v>
      </c>
      <c r="F40" s="13">
        <v>52000</v>
      </c>
      <c r="G40" s="207" t="s">
        <v>587</v>
      </c>
    </row>
    <row r="41" spans="1:7" ht="15">
      <c r="A41" s="6" t="s">
        <v>1097</v>
      </c>
      <c r="B41" s="7" t="s">
        <v>427</v>
      </c>
      <c r="C41" s="28"/>
      <c r="D41" s="206" t="s">
        <v>587</v>
      </c>
      <c r="E41" s="206" t="s">
        <v>587</v>
      </c>
      <c r="F41" s="206" t="s">
        <v>587</v>
      </c>
      <c r="G41" s="14">
        <v>33000</v>
      </c>
    </row>
    <row r="42" spans="1:7" ht="36.75" customHeight="1">
      <c r="A42" s="9" t="s">
        <v>429</v>
      </c>
      <c r="B42" s="10"/>
      <c r="C42" s="30"/>
      <c r="D42" s="206"/>
      <c r="E42" s="206"/>
      <c r="F42" s="206"/>
      <c r="G42" s="207"/>
    </row>
    <row r="43" spans="1:7" ht="12.75">
      <c r="A43" s="6" t="s">
        <v>430</v>
      </c>
      <c r="B43" s="7"/>
      <c r="C43" s="28"/>
      <c r="D43" s="15" t="s">
        <v>586</v>
      </c>
      <c r="E43" s="15" t="s">
        <v>586</v>
      </c>
      <c r="F43" s="15" t="s">
        <v>586</v>
      </c>
      <c r="G43" s="16" t="s">
        <v>586</v>
      </c>
    </row>
    <row r="44" spans="1:7" ht="27.75" customHeight="1">
      <c r="A44" s="6" t="s">
        <v>484</v>
      </c>
      <c r="B44" s="7"/>
      <c r="C44" s="28"/>
      <c r="D44" s="15" t="s">
        <v>586</v>
      </c>
      <c r="E44" s="15" t="s">
        <v>586</v>
      </c>
      <c r="F44" s="15" t="s">
        <v>586</v>
      </c>
      <c r="G44" s="16" t="s">
        <v>586</v>
      </c>
    </row>
    <row r="45" spans="1:7" ht="51">
      <c r="A45" s="6" t="s">
        <v>614</v>
      </c>
      <c r="B45" s="7"/>
      <c r="C45" s="28"/>
      <c r="D45" s="25" t="s">
        <v>587</v>
      </c>
      <c r="E45" s="25" t="s">
        <v>587</v>
      </c>
      <c r="F45" s="15" t="s">
        <v>586</v>
      </c>
      <c r="G45" s="16" t="s">
        <v>586</v>
      </c>
    </row>
    <row r="46" spans="1:7" ht="38.25">
      <c r="A46" s="6" t="s">
        <v>227</v>
      </c>
      <c r="B46" s="7" t="s">
        <v>750</v>
      </c>
      <c r="C46" s="31"/>
      <c r="D46" s="13">
        <v>17000</v>
      </c>
      <c r="E46" s="13">
        <v>17000</v>
      </c>
      <c r="F46" s="15" t="s">
        <v>586</v>
      </c>
      <c r="G46" s="16" t="s">
        <v>586</v>
      </c>
    </row>
    <row r="47" spans="1:7" ht="24.75" customHeight="1">
      <c r="A47" s="6"/>
      <c r="B47" s="7"/>
      <c r="C47" s="28"/>
      <c r="D47" s="25"/>
      <c r="E47" s="25"/>
      <c r="F47" s="15"/>
      <c r="G47" s="16"/>
    </row>
    <row r="48" spans="1:7" ht="24.75" customHeight="1">
      <c r="A48" s="9" t="s">
        <v>485</v>
      </c>
      <c r="B48" s="7"/>
      <c r="C48" s="28"/>
      <c r="D48" s="25"/>
      <c r="E48" s="25"/>
      <c r="F48" s="15"/>
      <c r="G48" s="16"/>
    </row>
    <row r="49" spans="1:7" ht="28.5" customHeight="1">
      <c r="A49" s="6" t="s">
        <v>486</v>
      </c>
      <c r="B49" s="7"/>
      <c r="C49" s="28"/>
      <c r="D49" s="15" t="s">
        <v>586</v>
      </c>
      <c r="E49" s="15" t="s">
        <v>586</v>
      </c>
      <c r="F49" s="15" t="s">
        <v>586</v>
      </c>
      <c r="G49" s="16" t="s">
        <v>586</v>
      </c>
    </row>
    <row r="50" spans="1:7" ht="15" customHeight="1">
      <c r="A50" s="6" t="s">
        <v>487</v>
      </c>
      <c r="B50" s="7"/>
      <c r="C50" s="28"/>
      <c r="D50" s="15" t="s">
        <v>586</v>
      </c>
      <c r="E50" s="15" t="s">
        <v>586</v>
      </c>
      <c r="F50" s="15" t="s">
        <v>586</v>
      </c>
      <c r="G50" s="16" t="s">
        <v>586</v>
      </c>
    </row>
    <row r="51" spans="1:8" ht="12.75">
      <c r="A51" s="6" t="s">
        <v>488</v>
      </c>
      <c r="B51" s="7"/>
      <c r="C51" s="28"/>
      <c r="D51" s="15" t="s">
        <v>586</v>
      </c>
      <c r="E51" s="15" t="s">
        <v>586</v>
      </c>
      <c r="F51" s="15" t="s">
        <v>586</v>
      </c>
      <c r="G51" s="16" t="s">
        <v>586</v>
      </c>
      <c r="H51" s="210"/>
    </row>
    <row r="52" spans="1:7" ht="38.25">
      <c r="A52" s="6" t="s">
        <v>630</v>
      </c>
      <c r="B52" s="7" t="s">
        <v>622</v>
      </c>
      <c r="C52" s="28"/>
      <c r="D52" s="13">
        <v>17000</v>
      </c>
      <c r="E52" s="13">
        <v>17000</v>
      </c>
      <c r="F52" s="15" t="s">
        <v>586</v>
      </c>
      <c r="G52" s="16" t="s">
        <v>586</v>
      </c>
    </row>
    <row r="53" spans="1:7" ht="25.5">
      <c r="A53" s="6" t="s">
        <v>449</v>
      </c>
      <c r="B53" s="7" t="s">
        <v>450</v>
      </c>
      <c r="C53" s="28"/>
      <c r="D53" s="13">
        <v>15000</v>
      </c>
      <c r="E53" s="13">
        <v>15000</v>
      </c>
      <c r="F53" s="13" t="s">
        <v>587</v>
      </c>
      <c r="G53" s="14" t="s">
        <v>587</v>
      </c>
    </row>
    <row r="54" spans="1:7" ht="15">
      <c r="A54" s="6" t="s">
        <v>617</v>
      </c>
      <c r="B54" s="7" t="s">
        <v>618</v>
      </c>
      <c r="C54" s="28"/>
      <c r="D54" s="13">
        <v>12000</v>
      </c>
      <c r="E54" s="13">
        <v>12000</v>
      </c>
      <c r="F54" s="13">
        <v>12000</v>
      </c>
      <c r="G54" s="14">
        <v>12000</v>
      </c>
    </row>
    <row r="55" spans="1:8" ht="15">
      <c r="A55" s="6" t="s">
        <v>623</v>
      </c>
      <c r="B55" s="7" t="s">
        <v>624</v>
      </c>
      <c r="C55" s="28"/>
      <c r="D55" s="26" t="s">
        <v>587</v>
      </c>
      <c r="E55" s="26" t="s">
        <v>587</v>
      </c>
      <c r="F55" s="13">
        <v>21000</v>
      </c>
      <c r="G55" s="14">
        <v>21000</v>
      </c>
      <c r="H55" s="205"/>
    </row>
    <row r="56" spans="1:8" ht="15">
      <c r="A56" s="6" t="s">
        <v>619</v>
      </c>
      <c r="B56" s="7" t="s">
        <v>620</v>
      </c>
      <c r="C56" s="28"/>
      <c r="D56" s="13">
        <v>12000</v>
      </c>
      <c r="E56" s="13">
        <v>12000</v>
      </c>
      <c r="F56" s="13">
        <v>12000</v>
      </c>
      <c r="G56" s="14">
        <v>12000</v>
      </c>
      <c r="H56" s="205"/>
    </row>
    <row r="57" spans="1:7" ht="51">
      <c r="A57" s="6" t="s">
        <v>553</v>
      </c>
      <c r="B57" s="7" t="s">
        <v>62</v>
      </c>
      <c r="C57" s="28"/>
      <c r="D57" s="13">
        <v>25000</v>
      </c>
      <c r="E57" s="13">
        <v>25000</v>
      </c>
      <c r="F57" s="13">
        <v>8000</v>
      </c>
      <c r="G57" s="14">
        <v>8000</v>
      </c>
    </row>
    <row r="58" spans="1:7" ht="36">
      <c r="A58" s="6" t="s">
        <v>621</v>
      </c>
      <c r="B58" s="7" t="s">
        <v>63</v>
      </c>
      <c r="C58" s="28" t="s">
        <v>893</v>
      </c>
      <c r="D58" s="13">
        <v>8000</v>
      </c>
      <c r="E58" s="13">
        <v>8000</v>
      </c>
      <c r="F58" s="13">
        <v>8000</v>
      </c>
      <c r="G58" s="14">
        <v>8000</v>
      </c>
    </row>
    <row r="59" spans="1:7" ht="51">
      <c r="A59" s="6" t="s">
        <v>278</v>
      </c>
      <c r="B59" s="7" t="s">
        <v>64</v>
      </c>
      <c r="C59" s="28"/>
      <c r="D59" s="26" t="s">
        <v>587</v>
      </c>
      <c r="E59" s="26" t="s">
        <v>587</v>
      </c>
      <c r="F59" s="13">
        <v>72000</v>
      </c>
      <c r="G59" s="14">
        <v>72000</v>
      </c>
    </row>
    <row r="60" spans="1:7" ht="38.25">
      <c r="A60" s="6" t="s">
        <v>267</v>
      </c>
      <c r="B60" s="7" t="s">
        <v>66</v>
      </c>
      <c r="C60" s="28"/>
      <c r="D60" s="13">
        <v>26000</v>
      </c>
      <c r="E60" s="13">
        <v>26000</v>
      </c>
      <c r="F60" s="13" t="s">
        <v>587</v>
      </c>
      <c r="G60" s="14" t="s">
        <v>587</v>
      </c>
    </row>
    <row r="61" spans="1:7" ht="15">
      <c r="A61" s="6" t="s">
        <v>65</v>
      </c>
      <c r="B61" s="7" t="s">
        <v>66</v>
      </c>
      <c r="C61" s="28"/>
      <c r="D61" s="206" t="s">
        <v>587</v>
      </c>
      <c r="E61" s="206" t="s">
        <v>587</v>
      </c>
      <c r="F61" s="13">
        <v>11000</v>
      </c>
      <c r="G61" s="14">
        <v>11000</v>
      </c>
    </row>
    <row r="62" spans="1:7" ht="15">
      <c r="A62" s="6" t="s">
        <v>268</v>
      </c>
      <c r="B62" s="7" t="s">
        <v>632</v>
      </c>
      <c r="C62" s="28"/>
      <c r="D62" s="206" t="s">
        <v>587</v>
      </c>
      <c r="E62" s="206" t="s">
        <v>587</v>
      </c>
      <c r="F62" s="13">
        <v>22000</v>
      </c>
      <c r="G62" s="14">
        <v>22000</v>
      </c>
    </row>
    <row r="63" spans="1:7" ht="15">
      <c r="A63" s="6" t="s">
        <v>800</v>
      </c>
      <c r="B63" s="7" t="s">
        <v>631</v>
      </c>
      <c r="C63" s="28"/>
      <c r="D63" s="206" t="s">
        <v>587</v>
      </c>
      <c r="E63" s="206" t="s">
        <v>587</v>
      </c>
      <c r="F63" s="13">
        <v>5000</v>
      </c>
      <c r="G63" s="14">
        <v>5000</v>
      </c>
    </row>
    <row r="64" spans="1:7" ht="28.5" customHeight="1">
      <c r="A64" s="6"/>
      <c r="B64" s="7"/>
      <c r="C64" s="28"/>
      <c r="D64" s="206"/>
      <c r="E64" s="206"/>
      <c r="F64" s="17"/>
      <c r="G64" s="18"/>
    </row>
    <row r="65" spans="1:7" ht="28.5" customHeight="1">
      <c r="A65" s="9" t="s">
        <v>67</v>
      </c>
      <c r="B65" s="7"/>
      <c r="C65" s="28"/>
      <c r="D65" s="206"/>
      <c r="E65" s="206"/>
      <c r="F65" s="17"/>
      <c r="G65" s="18"/>
    </row>
    <row r="66" spans="1:8" ht="12.75">
      <c r="A66" s="6" t="s">
        <v>269</v>
      </c>
      <c r="B66" s="7"/>
      <c r="C66" s="28"/>
      <c r="D66" s="15" t="s">
        <v>586</v>
      </c>
      <c r="E66" s="15" t="s">
        <v>586</v>
      </c>
      <c r="F66" s="15" t="s">
        <v>586</v>
      </c>
      <c r="G66" s="16" t="s">
        <v>586</v>
      </c>
      <c r="H66" s="205"/>
    </row>
    <row r="67" spans="1:8" ht="15" customHeight="1">
      <c r="A67" s="6" t="s">
        <v>731</v>
      </c>
      <c r="B67" s="7"/>
      <c r="C67" s="28"/>
      <c r="D67" s="15" t="s">
        <v>586</v>
      </c>
      <c r="E67" s="15" t="s">
        <v>586</v>
      </c>
      <c r="F67" s="15" t="s">
        <v>586</v>
      </c>
      <c r="G67" s="16" t="s">
        <v>586</v>
      </c>
      <c r="H67" s="205"/>
    </row>
    <row r="68" spans="1:8" ht="63.75">
      <c r="A68" s="6" t="s">
        <v>846</v>
      </c>
      <c r="B68" s="7" t="s">
        <v>627</v>
      </c>
      <c r="C68" s="28"/>
      <c r="D68" s="13">
        <v>10000</v>
      </c>
      <c r="E68" s="13">
        <v>10000</v>
      </c>
      <c r="F68" s="15" t="s">
        <v>586</v>
      </c>
      <c r="G68" s="16" t="s">
        <v>586</v>
      </c>
      <c r="H68" s="205"/>
    </row>
    <row r="69" spans="1:8" ht="25.5">
      <c r="A69" s="6" t="s">
        <v>557</v>
      </c>
      <c r="B69" s="7" t="s">
        <v>555</v>
      </c>
      <c r="C69" s="28" t="s">
        <v>556</v>
      </c>
      <c r="D69" s="206" t="s">
        <v>587</v>
      </c>
      <c r="E69" s="206" t="s">
        <v>587</v>
      </c>
      <c r="F69" s="13">
        <v>9000</v>
      </c>
      <c r="G69" s="14">
        <v>9000</v>
      </c>
      <c r="H69" s="205"/>
    </row>
    <row r="70" spans="1:7" ht="15">
      <c r="A70" s="6" t="s">
        <v>528</v>
      </c>
      <c r="B70" s="7" t="s">
        <v>732</v>
      </c>
      <c r="C70" s="31"/>
      <c r="D70" s="206" t="s">
        <v>587</v>
      </c>
      <c r="E70" s="206" t="s">
        <v>587</v>
      </c>
      <c r="F70" s="13">
        <v>17000</v>
      </c>
      <c r="G70" s="14">
        <v>17000</v>
      </c>
    </row>
    <row r="71" spans="1:7" ht="15">
      <c r="A71" s="6" t="s">
        <v>844</v>
      </c>
      <c r="B71" s="7" t="s">
        <v>554</v>
      </c>
      <c r="C71" s="31"/>
      <c r="D71" s="206" t="s">
        <v>587</v>
      </c>
      <c r="E71" s="206" t="s">
        <v>587</v>
      </c>
      <c r="F71" s="13">
        <v>30000</v>
      </c>
      <c r="G71" s="14">
        <v>30000</v>
      </c>
    </row>
    <row r="72" spans="1:7" ht="15" customHeight="1">
      <c r="A72" s="6"/>
      <c r="B72" s="7"/>
      <c r="C72" s="28"/>
      <c r="D72" s="25"/>
      <c r="E72" s="25"/>
      <c r="F72" s="25"/>
      <c r="G72" s="211"/>
    </row>
    <row r="73" spans="1:7" ht="15" customHeight="1">
      <c r="A73" s="9" t="s">
        <v>733</v>
      </c>
      <c r="B73" s="10"/>
      <c r="C73" s="30"/>
      <c r="D73" s="208"/>
      <c r="E73" s="208"/>
      <c r="F73" s="208"/>
      <c r="G73" s="209"/>
    </row>
    <row r="74" spans="1:7" ht="28.5" customHeight="1">
      <c r="A74" s="6" t="s">
        <v>734</v>
      </c>
      <c r="B74" s="7"/>
      <c r="C74" s="28"/>
      <c r="D74" s="15" t="s">
        <v>586</v>
      </c>
      <c r="E74" s="15" t="s">
        <v>586</v>
      </c>
      <c r="F74" s="15" t="s">
        <v>586</v>
      </c>
      <c r="G74" s="16" t="s">
        <v>586</v>
      </c>
    </row>
    <row r="75" spans="1:7" ht="15">
      <c r="A75" s="6" t="s">
        <v>816</v>
      </c>
      <c r="B75" s="7"/>
      <c r="C75" s="28"/>
      <c r="D75" s="13" t="s">
        <v>587</v>
      </c>
      <c r="E75" s="13" t="s">
        <v>587</v>
      </c>
      <c r="F75" s="15" t="s">
        <v>586</v>
      </c>
      <c r="G75" s="16" t="s">
        <v>586</v>
      </c>
    </row>
    <row r="76" spans="1:7" ht="15">
      <c r="A76" s="6" t="s">
        <v>98</v>
      </c>
      <c r="B76" s="7"/>
      <c r="C76" s="28"/>
      <c r="D76" s="13" t="s">
        <v>587</v>
      </c>
      <c r="E76" s="13" t="s">
        <v>587</v>
      </c>
      <c r="F76" s="15" t="s">
        <v>586</v>
      </c>
      <c r="G76" s="16" t="s">
        <v>586</v>
      </c>
    </row>
    <row r="77" spans="1:7" ht="15" customHeight="1">
      <c r="A77" s="6" t="s">
        <v>736</v>
      </c>
      <c r="B77" s="7"/>
      <c r="C77" s="28"/>
      <c r="D77" s="15" t="s">
        <v>586</v>
      </c>
      <c r="E77" s="15" t="s">
        <v>586</v>
      </c>
      <c r="F77" s="206" t="s">
        <v>587</v>
      </c>
      <c r="G77" s="207" t="s">
        <v>587</v>
      </c>
    </row>
    <row r="78" spans="1:7" ht="15">
      <c r="A78" s="6" t="s">
        <v>737</v>
      </c>
      <c r="B78" s="7" t="s">
        <v>738</v>
      </c>
      <c r="C78" s="28"/>
      <c r="D78" s="13">
        <v>24000</v>
      </c>
      <c r="E78" s="13">
        <v>24000</v>
      </c>
      <c r="F78" s="15" t="s">
        <v>586</v>
      </c>
      <c r="G78" s="207" t="s">
        <v>587</v>
      </c>
    </row>
    <row r="79" spans="1:7" ht="15">
      <c r="A79" s="6" t="s">
        <v>570</v>
      </c>
      <c r="B79" s="7" t="s">
        <v>740</v>
      </c>
      <c r="C79" s="28"/>
      <c r="D79" s="206" t="s">
        <v>587</v>
      </c>
      <c r="E79" s="206" t="s">
        <v>587</v>
      </c>
      <c r="F79" s="13">
        <v>17000</v>
      </c>
      <c r="G79" s="16" t="s">
        <v>586</v>
      </c>
    </row>
    <row r="80" spans="1:7" ht="15" customHeight="1">
      <c r="A80" s="6" t="s">
        <v>741</v>
      </c>
      <c r="B80" s="7" t="s">
        <v>742</v>
      </c>
      <c r="C80" s="28"/>
      <c r="D80" s="13">
        <v>3000</v>
      </c>
      <c r="E80" s="13">
        <v>3000</v>
      </c>
      <c r="F80" s="15" t="s">
        <v>586</v>
      </c>
      <c r="G80" s="16" t="s">
        <v>586</v>
      </c>
    </row>
    <row r="81" spans="1:7" ht="15" customHeight="1">
      <c r="A81" s="6" t="s">
        <v>743</v>
      </c>
      <c r="B81" s="7" t="s">
        <v>930</v>
      </c>
      <c r="C81" s="28"/>
      <c r="D81" s="15" t="s">
        <v>586</v>
      </c>
      <c r="E81" s="15" t="s">
        <v>586</v>
      </c>
      <c r="F81" s="206" t="s">
        <v>587</v>
      </c>
      <c r="G81" s="207" t="s">
        <v>587</v>
      </c>
    </row>
    <row r="82" spans="1:7" ht="12.75">
      <c r="A82" s="6" t="s">
        <v>571</v>
      </c>
      <c r="B82" s="7" t="s">
        <v>634</v>
      </c>
      <c r="C82" s="28"/>
      <c r="D82" s="206" t="s">
        <v>587</v>
      </c>
      <c r="E82" s="206" t="s">
        <v>587</v>
      </c>
      <c r="F82" s="15" t="s">
        <v>586</v>
      </c>
      <c r="G82" s="16" t="s">
        <v>586</v>
      </c>
    </row>
    <row r="83" spans="1:7" ht="24">
      <c r="A83" s="6" t="s">
        <v>294</v>
      </c>
      <c r="B83" s="7" t="s">
        <v>932</v>
      </c>
      <c r="C83" s="28"/>
      <c r="D83" s="206" t="s">
        <v>587</v>
      </c>
      <c r="E83" s="206" t="s">
        <v>587</v>
      </c>
      <c r="F83" s="13">
        <v>69000</v>
      </c>
      <c r="G83" s="14">
        <v>69000</v>
      </c>
    </row>
    <row r="84" spans="1:7" ht="12.75">
      <c r="A84" s="6" t="s">
        <v>96</v>
      </c>
      <c r="B84" s="7"/>
      <c r="C84" s="28"/>
      <c r="D84" s="15" t="s">
        <v>586</v>
      </c>
      <c r="E84" s="15" t="s">
        <v>586</v>
      </c>
      <c r="F84" s="15" t="s">
        <v>586</v>
      </c>
      <c r="G84" s="16" t="s">
        <v>586</v>
      </c>
    </row>
    <row r="85" spans="1:7" ht="51.75" thickBot="1">
      <c r="A85" s="425" t="s">
        <v>667</v>
      </c>
      <c r="B85" s="12" t="s">
        <v>1048</v>
      </c>
      <c r="C85" s="32"/>
      <c r="D85" s="21">
        <v>11000</v>
      </c>
      <c r="E85" s="21">
        <v>11000</v>
      </c>
      <c r="F85" s="21">
        <v>11000</v>
      </c>
      <c r="G85" s="22">
        <v>11000</v>
      </c>
    </row>
    <row r="90" spans="4:7" ht="12.75">
      <c r="D90" s="212"/>
      <c r="E90" s="212"/>
      <c r="F90" s="212"/>
      <c r="G90" s="212"/>
    </row>
    <row r="91" spans="4:7" ht="12.75">
      <c r="D91" s="212"/>
      <c r="E91" s="212"/>
      <c r="F91" s="212"/>
      <c r="G91" s="212"/>
    </row>
    <row r="92" spans="4:5" ht="12.75">
      <c r="D92" s="212"/>
      <c r="E92" s="212"/>
    </row>
    <row r="93" spans="6:7" ht="12.75">
      <c r="F93" s="212"/>
      <c r="G93" s="212"/>
    </row>
    <row r="94" spans="6:7" ht="12.75">
      <c r="F94" s="212"/>
      <c r="G94" s="212"/>
    </row>
    <row r="95" spans="6:7" ht="12.75">
      <c r="F95" s="213"/>
      <c r="G95" s="213"/>
    </row>
    <row r="102" spans="6:7" ht="12.75">
      <c r="F102" s="212"/>
      <c r="G102" s="212"/>
    </row>
    <row r="104" spans="6:7" ht="12.75">
      <c r="F104" s="212"/>
      <c r="G104" s="212"/>
    </row>
  </sheetData>
  <mergeCells count="12">
    <mergeCell ref="A1:G1"/>
    <mergeCell ref="D4:E4"/>
    <mergeCell ref="F4:G4"/>
    <mergeCell ref="A2:G2"/>
    <mergeCell ref="C5:C6"/>
    <mergeCell ref="G5:G6"/>
    <mergeCell ref="C7:C8"/>
    <mergeCell ref="C9:C10"/>
    <mergeCell ref="G7:G8"/>
    <mergeCell ref="D9:D10"/>
    <mergeCell ref="E9:E10"/>
    <mergeCell ref="F9:F10"/>
  </mergeCells>
  <printOptions/>
  <pageMargins left="0.75" right="0.75" top="0.21" bottom="0.32" header="0.21" footer="0.26"/>
  <pageSetup fitToHeight="1" fitToWidth="1" horizontalDpi="600" verticalDpi="600" orientation="portrait" paperSize="9" scale="40" r:id="rId1"/>
  <rowBreaks count="1" manualBreakCount="1">
    <brk id="72" max="6" man="1"/>
  </rowBreaks>
</worksheet>
</file>

<file path=xl/worksheets/sheet7.xml><?xml version="1.0" encoding="utf-8"?>
<worksheet xmlns="http://schemas.openxmlformats.org/spreadsheetml/2006/main" xmlns:r="http://schemas.openxmlformats.org/officeDocument/2006/relationships">
  <sheetPr codeName="Sheet21">
    <pageSetUpPr fitToPage="1"/>
  </sheetPr>
  <dimension ref="A1:H101"/>
  <sheetViews>
    <sheetView view="pageBreakPreview" zoomScale="85" zoomScaleNormal="85" zoomScaleSheetLayoutView="85" workbookViewId="0" topLeftCell="A1">
      <pane xSplit="1" ySplit="10" topLeftCell="B77" activePane="bottomRight" state="frozen"/>
      <selection pane="topLeft" activeCell="A1" sqref="A1"/>
      <selection pane="topRight" activeCell="C1" sqref="C1"/>
      <selection pane="bottomLeft" activeCell="A8" sqref="A8"/>
      <selection pane="bottomRight" activeCell="B3" sqref="B1:B16384"/>
    </sheetView>
  </sheetViews>
  <sheetFormatPr defaultColWidth="9.125" defaultRowHeight="12.75"/>
  <cols>
    <col min="1" max="1" width="72.125" style="1" customWidth="1"/>
    <col min="2" max="2" width="38.875" style="1" customWidth="1"/>
    <col min="3" max="6" width="19.75390625" style="1" customWidth="1"/>
    <col min="7" max="16384" width="9.125" style="1" customWidth="1"/>
  </cols>
  <sheetData>
    <row r="1" spans="1:6" ht="34.5" customHeight="1">
      <c r="A1" s="657" t="s">
        <v>82</v>
      </c>
      <c r="B1" s="657"/>
      <c r="C1" s="657"/>
      <c r="D1" s="657"/>
      <c r="E1" s="657"/>
      <c r="F1" s="657"/>
    </row>
    <row r="2" spans="1:8" ht="22.5" customHeight="1" thickBot="1">
      <c r="A2" s="642" t="s">
        <v>90</v>
      </c>
      <c r="B2" s="642"/>
      <c r="C2" s="642"/>
      <c r="D2" s="642"/>
      <c r="E2" s="642"/>
      <c r="F2" s="642"/>
      <c r="G2" s="525"/>
      <c r="H2" s="525"/>
    </row>
    <row r="3" spans="1:6" ht="54">
      <c r="A3" s="632"/>
      <c r="B3" s="195" t="s">
        <v>270</v>
      </c>
      <c r="C3" s="196" t="s">
        <v>274</v>
      </c>
      <c r="D3" s="196" t="s">
        <v>236</v>
      </c>
      <c r="E3" s="196" t="s">
        <v>237</v>
      </c>
      <c r="F3" s="165" t="s">
        <v>271</v>
      </c>
    </row>
    <row r="4" spans="2:6" ht="23.25" customHeight="1">
      <c r="B4" s="167" t="s">
        <v>234</v>
      </c>
      <c r="C4" s="644" t="s">
        <v>279</v>
      </c>
      <c r="D4" s="644"/>
      <c r="E4" s="644" t="s">
        <v>280</v>
      </c>
      <c r="F4" s="645"/>
    </row>
    <row r="5" spans="1:6" ht="17.25" customHeight="1">
      <c r="A5" s="339" t="s">
        <v>1066</v>
      </c>
      <c r="B5" s="658" t="s">
        <v>238</v>
      </c>
      <c r="C5" s="358"/>
      <c r="D5" s="670" t="s">
        <v>587</v>
      </c>
      <c r="E5" s="670" t="s">
        <v>587</v>
      </c>
      <c r="F5" s="670" t="s">
        <v>587</v>
      </c>
    </row>
    <row r="6" spans="1:6" ht="17.25" customHeight="1">
      <c r="A6" s="340" t="s">
        <v>518</v>
      </c>
      <c r="B6" s="648"/>
      <c r="C6" s="466">
        <f>(645000)+15000</f>
        <v>660000</v>
      </c>
      <c r="D6" s="670"/>
      <c r="E6" s="670"/>
      <c r="F6" s="670"/>
    </row>
    <row r="7" spans="1:6" ht="17.25" customHeight="1">
      <c r="A7" s="340"/>
      <c r="B7" s="647" t="s">
        <v>239</v>
      </c>
      <c r="C7" s="358"/>
      <c r="D7" s="358"/>
      <c r="E7" s="358"/>
      <c r="F7" s="670" t="s">
        <v>587</v>
      </c>
    </row>
    <row r="8" spans="1:6" ht="17.25" customHeight="1">
      <c r="A8" s="4"/>
      <c r="B8" s="648"/>
      <c r="C8" s="466">
        <f>(693500)+15000</f>
        <v>708500</v>
      </c>
      <c r="D8" s="466">
        <f>(720000)+15000</f>
        <v>735000</v>
      </c>
      <c r="E8" s="466">
        <f>(771500)+15000</f>
        <v>786500</v>
      </c>
      <c r="F8" s="670"/>
    </row>
    <row r="9" spans="1:6" ht="17.25" customHeight="1">
      <c r="A9" s="4"/>
      <c r="B9" s="647" t="s">
        <v>240</v>
      </c>
      <c r="C9" s="670" t="s">
        <v>587</v>
      </c>
      <c r="D9" s="670" t="s">
        <v>587</v>
      </c>
      <c r="E9" s="670" t="s">
        <v>587</v>
      </c>
      <c r="F9" s="358"/>
    </row>
    <row r="10" spans="1:6" ht="17.25" customHeight="1" thickBot="1">
      <c r="A10" s="199"/>
      <c r="B10" s="649"/>
      <c r="C10" s="671"/>
      <c r="D10" s="671"/>
      <c r="E10" s="671"/>
      <c r="F10" s="504">
        <f>(843500)+15000</f>
        <v>858500</v>
      </c>
    </row>
    <row r="11" spans="1:6" ht="38.25" customHeight="1">
      <c r="A11" s="53" t="s">
        <v>749</v>
      </c>
      <c r="B11" s="54" t="s">
        <v>235</v>
      </c>
      <c r="C11" s="201"/>
      <c r="D11" s="201"/>
      <c r="E11" s="201"/>
      <c r="F11" s="202"/>
    </row>
    <row r="12" spans="1:6" ht="15" customHeight="1">
      <c r="A12" s="23" t="s">
        <v>585</v>
      </c>
      <c r="B12" s="27"/>
      <c r="C12" s="341"/>
      <c r="D12" s="341"/>
      <c r="E12" s="341"/>
      <c r="F12" s="342"/>
    </row>
    <row r="13" spans="1:6" ht="15" customHeight="1">
      <c r="A13" s="343" t="s">
        <v>588</v>
      </c>
      <c r="B13" s="28"/>
      <c r="C13" s="15" t="s">
        <v>586</v>
      </c>
      <c r="D13" s="15" t="s">
        <v>586</v>
      </c>
      <c r="E13" s="15" t="s">
        <v>586</v>
      </c>
      <c r="F13" s="16" t="s">
        <v>586</v>
      </c>
    </row>
    <row r="14" spans="1:6" ht="28.5" customHeight="1">
      <c r="A14" s="343" t="s">
        <v>192</v>
      </c>
      <c r="B14" s="344"/>
      <c r="C14" s="15" t="s">
        <v>586</v>
      </c>
      <c r="D14" s="15" t="s">
        <v>586</v>
      </c>
      <c r="E14" s="15" t="s">
        <v>586</v>
      </c>
      <c r="F14" s="16" t="s">
        <v>586</v>
      </c>
    </row>
    <row r="15" spans="1:7" ht="15" customHeight="1">
      <c r="A15" s="343" t="s">
        <v>193</v>
      </c>
      <c r="B15" s="28"/>
      <c r="C15" s="15" t="s">
        <v>586</v>
      </c>
      <c r="D15" s="15" t="s">
        <v>586</v>
      </c>
      <c r="E15" s="15" t="s">
        <v>586</v>
      </c>
      <c r="F15" s="16" t="s">
        <v>586</v>
      </c>
      <c r="G15" s="205"/>
    </row>
    <row r="16" spans="1:6" ht="38.25">
      <c r="A16" s="343" t="s">
        <v>194</v>
      </c>
      <c r="B16" s="28"/>
      <c r="C16" s="15" t="s">
        <v>586</v>
      </c>
      <c r="D16" s="15" t="s">
        <v>586</v>
      </c>
      <c r="E16" s="15" t="s">
        <v>586</v>
      </c>
      <c r="F16" s="16" t="s">
        <v>586</v>
      </c>
    </row>
    <row r="17" spans="1:6" ht="12.75">
      <c r="A17" s="343" t="s">
        <v>195</v>
      </c>
      <c r="B17" s="28"/>
      <c r="C17" s="15" t="s">
        <v>586</v>
      </c>
      <c r="D17" s="15" t="s">
        <v>586</v>
      </c>
      <c r="E17" s="15" t="s">
        <v>586</v>
      </c>
      <c r="F17" s="16" t="s">
        <v>586</v>
      </c>
    </row>
    <row r="18" spans="1:6" ht="12.75">
      <c r="A18" s="343" t="s">
        <v>464</v>
      </c>
      <c r="B18" s="28"/>
      <c r="C18" s="15" t="s">
        <v>586</v>
      </c>
      <c r="D18" s="15" t="s">
        <v>586</v>
      </c>
      <c r="E18" s="15" t="s">
        <v>586</v>
      </c>
      <c r="F18" s="16" t="s">
        <v>586</v>
      </c>
    </row>
    <row r="19" spans="1:6" ht="15" customHeight="1">
      <c r="A19" s="343"/>
      <c r="B19" s="28"/>
      <c r="C19" s="7"/>
      <c r="D19" s="7"/>
      <c r="E19" s="7"/>
      <c r="F19" s="345"/>
    </row>
    <row r="20" spans="1:6" ht="15" customHeight="1">
      <c r="A20" s="9" t="s">
        <v>465</v>
      </c>
      <c r="B20" s="30"/>
      <c r="C20" s="7"/>
      <c r="D20" s="7"/>
      <c r="E20" s="7"/>
      <c r="F20" s="345"/>
    </row>
    <row r="21" spans="1:7" ht="15" customHeight="1">
      <c r="A21" s="343" t="s">
        <v>466</v>
      </c>
      <c r="B21" s="28"/>
      <c r="C21" s="15" t="s">
        <v>586</v>
      </c>
      <c r="D21" s="15" t="s">
        <v>586</v>
      </c>
      <c r="E21" s="15" t="s">
        <v>586</v>
      </c>
      <c r="F21" s="16" t="s">
        <v>586</v>
      </c>
      <c r="G21" s="205"/>
    </row>
    <row r="22" spans="1:7" ht="15" customHeight="1">
      <c r="A22" s="343" t="s">
        <v>467</v>
      </c>
      <c r="B22" s="28"/>
      <c r="C22" s="15" t="s">
        <v>586</v>
      </c>
      <c r="D22" s="15" t="s">
        <v>586</v>
      </c>
      <c r="E22" s="15" t="s">
        <v>586</v>
      </c>
      <c r="F22" s="16" t="s">
        <v>586</v>
      </c>
      <c r="G22" s="205"/>
    </row>
    <row r="23" spans="1:6" ht="15" customHeight="1">
      <c r="A23" s="343" t="s">
        <v>468</v>
      </c>
      <c r="B23" s="28"/>
      <c r="C23" s="15" t="s">
        <v>586</v>
      </c>
      <c r="D23" s="15" t="s">
        <v>586</v>
      </c>
      <c r="E23" s="15" t="s">
        <v>586</v>
      </c>
      <c r="F23" s="16" t="s">
        <v>586</v>
      </c>
    </row>
    <row r="24" spans="1:6" ht="38.25">
      <c r="A24" s="343" t="s">
        <v>286</v>
      </c>
      <c r="B24" s="28"/>
      <c r="C24" s="15" t="s">
        <v>586</v>
      </c>
      <c r="D24" s="15" t="s">
        <v>586</v>
      </c>
      <c r="E24" s="15" t="s">
        <v>586</v>
      </c>
      <c r="F24" s="16" t="s">
        <v>586</v>
      </c>
    </row>
    <row r="25" spans="1:6" ht="12.75">
      <c r="A25" s="343" t="s">
        <v>287</v>
      </c>
      <c r="B25" s="28"/>
      <c r="C25" s="15" t="s">
        <v>586</v>
      </c>
      <c r="D25" s="15" t="s">
        <v>586</v>
      </c>
      <c r="E25" s="15" t="s">
        <v>586</v>
      </c>
      <c r="F25" s="16" t="s">
        <v>586</v>
      </c>
    </row>
    <row r="26" spans="1:6" ht="12.75">
      <c r="A26" s="343" t="s">
        <v>288</v>
      </c>
      <c r="B26" s="28"/>
      <c r="C26" s="15" t="s">
        <v>586</v>
      </c>
      <c r="D26" s="15" t="s">
        <v>586</v>
      </c>
      <c r="E26" s="15" t="s">
        <v>586</v>
      </c>
      <c r="F26" s="16" t="s">
        <v>586</v>
      </c>
    </row>
    <row r="27" spans="1:6" ht="12.75">
      <c r="A27" s="343" t="s">
        <v>289</v>
      </c>
      <c r="B27" s="28"/>
      <c r="C27" s="15" t="s">
        <v>586</v>
      </c>
      <c r="D27" s="15" t="s">
        <v>586</v>
      </c>
      <c r="E27" s="15" t="s">
        <v>586</v>
      </c>
      <c r="F27" s="16" t="s">
        <v>586</v>
      </c>
    </row>
    <row r="28" spans="1:6" ht="12.75">
      <c r="A28" s="343" t="s">
        <v>616</v>
      </c>
      <c r="B28" s="28"/>
      <c r="C28" s="7" t="s">
        <v>587</v>
      </c>
      <c r="D28" s="7" t="s">
        <v>587</v>
      </c>
      <c r="E28" s="15" t="s">
        <v>586</v>
      </c>
      <c r="F28" s="16" t="s">
        <v>586</v>
      </c>
    </row>
    <row r="29" spans="1:6" ht="12.75">
      <c r="A29" s="343" t="s">
        <v>290</v>
      </c>
      <c r="B29" s="28"/>
      <c r="C29" s="15" t="s">
        <v>586</v>
      </c>
      <c r="D29" s="15" t="s">
        <v>586</v>
      </c>
      <c r="E29" s="15" t="s">
        <v>586</v>
      </c>
      <c r="F29" s="16" t="s">
        <v>586</v>
      </c>
    </row>
    <row r="30" spans="1:6" ht="12.75">
      <c r="A30" s="343" t="s">
        <v>422</v>
      </c>
      <c r="B30" s="28"/>
      <c r="C30" s="15" t="s">
        <v>586</v>
      </c>
      <c r="D30" s="15" t="s">
        <v>586</v>
      </c>
      <c r="E30" s="15" t="s">
        <v>586</v>
      </c>
      <c r="F30" s="16" t="s">
        <v>586</v>
      </c>
    </row>
    <row r="31" spans="1:6" ht="25.5">
      <c r="A31" s="343" t="s">
        <v>469</v>
      </c>
      <c r="B31" s="28"/>
      <c r="C31" s="346">
        <v>19000</v>
      </c>
      <c r="D31" s="346">
        <v>19000</v>
      </c>
      <c r="E31" s="346">
        <v>19000</v>
      </c>
      <c r="F31" s="16" t="s">
        <v>586</v>
      </c>
    </row>
    <row r="32" spans="1:6" ht="15">
      <c r="A32" s="343" t="s">
        <v>423</v>
      </c>
      <c r="B32" s="28"/>
      <c r="C32" s="346">
        <v>13000</v>
      </c>
      <c r="D32" s="346">
        <v>13000</v>
      </c>
      <c r="E32" s="346">
        <v>13000</v>
      </c>
      <c r="F32" s="347">
        <v>13000</v>
      </c>
    </row>
    <row r="33" spans="1:6" ht="15">
      <c r="A33" s="343" t="s">
        <v>610</v>
      </c>
      <c r="B33" s="28"/>
      <c r="C33" s="346" t="s">
        <v>587</v>
      </c>
      <c r="D33" s="346" t="s">
        <v>587</v>
      </c>
      <c r="E33" s="346" t="s">
        <v>587</v>
      </c>
      <c r="F33" s="16" t="s">
        <v>586</v>
      </c>
    </row>
    <row r="34" spans="1:6" ht="15" customHeight="1">
      <c r="A34" s="343"/>
      <c r="B34" s="28"/>
      <c r="C34" s="7"/>
      <c r="D34" s="7"/>
      <c r="E34" s="7"/>
      <c r="F34" s="345"/>
    </row>
    <row r="35" spans="1:6" ht="15" customHeight="1">
      <c r="A35" s="9" t="s">
        <v>424</v>
      </c>
      <c r="B35" s="30"/>
      <c r="C35" s="208"/>
      <c r="D35" s="208"/>
      <c r="E35" s="208"/>
      <c r="F35" s="209"/>
    </row>
    <row r="36" spans="1:6" ht="15" customHeight="1">
      <c r="A36" s="343" t="s">
        <v>425</v>
      </c>
      <c r="B36" s="28"/>
      <c r="C36" s="15" t="s">
        <v>586</v>
      </c>
      <c r="D36" s="15" t="s">
        <v>586</v>
      </c>
      <c r="E36" s="15" t="s">
        <v>586</v>
      </c>
      <c r="F36" s="16" t="s">
        <v>586</v>
      </c>
    </row>
    <row r="37" spans="1:6" ht="15" customHeight="1">
      <c r="A37" s="343" t="s">
        <v>426</v>
      </c>
      <c r="B37" s="28"/>
      <c r="C37" s="15" t="s">
        <v>586</v>
      </c>
      <c r="D37" s="15" t="s">
        <v>586</v>
      </c>
      <c r="E37" s="15" t="s">
        <v>586</v>
      </c>
      <c r="F37" s="16" t="s">
        <v>586</v>
      </c>
    </row>
    <row r="38" spans="1:6" ht="15" customHeight="1">
      <c r="A38" s="343" t="s">
        <v>428</v>
      </c>
      <c r="B38" s="28"/>
      <c r="C38" s="15" t="s">
        <v>586</v>
      </c>
      <c r="D38" s="15" t="s">
        <v>586</v>
      </c>
      <c r="E38" s="15" t="s">
        <v>586</v>
      </c>
      <c r="F38" s="16" t="s">
        <v>586</v>
      </c>
    </row>
    <row r="39" spans="1:6" ht="25.5">
      <c r="A39" s="343" t="s">
        <v>152</v>
      </c>
      <c r="B39" s="28"/>
      <c r="C39" s="7" t="s">
        <v>587</v>
      </c>
      <c r="D39" s="7" t="s">
        <v>587</v>
      </c>
      <c r="E39" s="346">
        <v>76000</v>
      </c>
      <c r="F39" s="345" t="s">
        <v>587</v>
      </c>
    </row>
    <row r="40" spans="1:6" ht="15">
      <c r="A40" s="343" t="s">
        <v>1097</v>
      </c>
      <c r="B40" s="28"/>
      <c r="C40" s="7" t="s">
        <v>587</v>
      </c>
      <c r="D40" s="7" t="s">
        <v>587</v>
      </c>
      <c r="E40" s="7" t="s">
        <v>587</v>
      </c>
      <c r="F40" s="347">
        <v>33000</v>
      </c>
    </row>
    <row r="41" spans="1:6" ht="36.75" customHeight="1">
      <c r="A41" s="9" t="s">
        <v>429</v>
      </c>
      <c r="B41" s="30"/>
      <c r="C41" s="7"/>
      <c r="D41" s="7"/>
      <c r="E41" s="7"/>
      <c r="F41" s="345"/>
    </row>
    <row r="42" spans="1:6" ht="12.75">
      <c r="A42" s="343" t="s">
        <v>430</v>
      </c>
      <c r="B42" s="28"/>
      <c r="C42" s="15" t="s">
        <v>586</v>
      </c>
      <c r="D42" s="15" t="s">
        <v>586</v>
      </c>
      <c r="E42" s="15" t="s">
        <v>586</v>
      </c>
      <c r="F42" s="16" t="s">
        <v>586</v>
      </c>
    </row>
    <row r="43" spans="1:6" ht="27.75" customHeight="1">
      <c r="A43" s="343" t="s">
        <v>484</v>
      </c>
      <c r="B43" s="28"/>
      <c r="C43" s="15" t="s">
        <v>586</v>
      </c>
      <c r="D43" s="15" t="s">
        <v>586</v>
      </c>
      <c r="E43" s="15" t="s">
        <v>586</v>
      </c>
      <c r="F43" s="16" t="s">
        <v>586</v>
      </c>
    </row>
    <row r="44" spans="1:6" ht="51">
      <c r="A44" s="343" t="s">
        <v>614</v>
      </c>
      <c r="B44" s="28"/>
      <c r="C44" s="349" t="s">
        <v>587</v>
      </c>
      <c r="D44" s="349" t="s">
        <v>587</v>
      </c>
      <c r="E44" s="15" t="s">
        <v>586</v>
      </c>
      <c r="F44" s="16" t="s">
        <v>586</v>
      </c>
    </row>
    <row r="45" spans="1:6" ht="38.25">
      <c r="A45" s="343" t="s">
        <v>227</v>
      </c>
      <c r="B45" s="31"/>
      <c r="C45" s="346">
        <v>17000</v>
      </c>
      <c r="D45" s="346">
        <v>17000</v>
      </c>
      <c r="E45" s="15" t="s">
        <v>586</v>
      </c>
      <c r="F45" s="16" t="s">
        <v>586</v>
      </c>
    </row>
    <row r="46" spans="1:6" ht="24.75" customHeight="1">
      <c r="A46" s="343"/>
      <c r="B46" s="28"/>
      <c r="C46" s="349"/>
      <c r="D46" s="349"/>
      <c r="E46" s="15"/>
      <c r="F46" s="16"/>
    </row>
    <row r="47" spans="1:6" ht="24.75" customHeight="1">
      <c r="A47" s="9" t="s">
        <v>485</v>
      </c>
      <c r="B47" s="28"/>
      <c r="C47" s="349"/>
      <c r="D47" s="349"/>
      <c r="E47" s="15"/>
      <c r="F47" s="16"/>
    </row>
    <row r="48" spans="1:6" ht="28.5" customHeight="1">
      <c r="A48" s="343" t="s">
        <v>486</v>
      </c>
      <c r="B48" s="28"/>
      <c r="C48" s="15" t="s">
        <v>586</v>
      </c>
      <c r="D48" s="15" t="s">
        <v>586</v>
      </c>
      <c r="E48" s="15" t="s">
        <v>586</v>
      </c>
      <c r="F48" s="16" t="s">
        <v>586</v>
      </c>
    </row>
    <row r="49" spans="1:6" ht="15" customHeight="1">
      <c r="A49" s="343" t="s">
        <v>487</v>
      </c>
      <c r="B49" s="28"/>
      <c r="C49" s="15" t="s">
        <v>586</v>
      </c>
      <c r="D49" s="15" t="s">
        <v>586</v>
      </c>
      <c r="E49" s="15" t="s">
        <v>586</v>
      </c>
      <c r="F49" s="16" t="s">
        <v>586</v>
      </c>
    </row>
    <row r="50" spans="1:7" ht="12.75">
      <c r="A50" s="343" t="s">
        <v>488</v>
      </c>
      <c r="B50" s="28"/>
      <c r="C50" s="15" t="s">
        <v>586</v>
      </c>
      <c r="D50" s="15" t="s">
        <v>586</v>
      </c>
      <c r="E50" s="15" t="s">
        <v>586</v>
      </c>
      <c r="F50" s="16" t="s">
        <v>586</v>
      </c>
      <c r="G50" s="210"/>
    </row>
    <row r="51" spans="1:6" ht="38.25">
      <c r="A51" s="343" t="s">
        <v>630</v>
      </c>
      <c r="B51" s="28"/>
      <c r="C51" s="346">
        <v>17000</v>
      </c>
      <c r="D51" s="346">
        <v>17000</v>
      </c>
      <c r="E51" s="346">
        <v>2000</v>
      </c>
      <c r="F51" s="347">
        <v>2000</v>
      </c>
    </row>
    <row r="52" spans="1:6" ht="25.5">
      <c r="A52" s="343" t="s">
        <v>449</v>
      </c>
      <c r="B52" s="28"/>
      <c r="C52" s="424" t="s">
        <v>586</v>
      </c>
      <c r="D52" s="424" t="s">
        <v>586</v>
      </c>
      <c r="E52" s="15" t="s">
        <v>586</v>
      </c>
      <c r="F52" s="16" t="s">
        <v>586</v>
      </c>
    </row>
    <row r="53" spans="1:6" ht="15">
      <c r="A53" s="343" t="s">
        <v>617</v>
      </c>
      <c r="B53" s="28"/>
      <c r="C53" s="346">
        <v>12000</v>
      </c>
      <c r="D53" s="346">
        <v>12000</v>
      </c>
      <c r="E53" s="346">
        <v>12000</v>
      </c>
      <c r="F53" s="347">
        <v>12000</v>
      </c>
    </row>
    <row r="54" spans="1:7" ht="15">
      <c r="A54" s="343" t="s">
        <v>623</v>
      </c>
      <c r="B54" s="28"/>
      <c r="C54" s="26" t="s">
        <v>587</v>
      </c>
      <c r="D54" s="26" t="s">
        <v>587</v>
      </c>
      <c r="E54" s="346">
        <v>21000</v>
      </c>
      <c r="F54" s="347">
        <v>21000</v>
      </c>
      <c r="G54" s="205"/>
    </row>
    <row r="55" spans="1:6" ht="51">
      <c r="A55" s="343" t="s">
        <v>77</v>
      </c>
      <c r="B55" s="28"/>
      <c r="C55" s="634">
        <v>10000</v>
      </c>
      <c r="D55" s="634">
        <v>10000</v>
      </c>
      <c r="E55" s="346">
        <v>8000</v>
      </c>
      <c r="F55" s="347">
        <v>8000</v>
      </c>
    </row>
    <row r="56" spans="1:6" ht="51">
      <c r="A56" s="343" t="s">
        <v>705</v>
      </c>
      <c r="B56" s="28"/>
      <c r="C56" s="634">
        <v>15000</v>
      </c>
      <c r="D56" s="634">
        <v>15000</v>
      </c>
      <c r="E56" s="346">
        <v>15000</v>
      </c>
      <c r="F56" s="347">
        <v>15000</v>
      </c>
    </row>
    <row r="57" spans="1:6" ht="51">
      <c r="A57" s="343" t="s">
        <v>278</v>
      </c>
      <c r="B57" s="28"/>
      <c r="C57" s="26" t="s">
        <v>587</v>
      </c>
      <c r="D57" s="26" t="s">
        <v>587</v>
      </c>
      <c r="E57" s="346">
        <v>72000</v>
      </c>
      <c r="F57" s="347">
        <v>72000</v>
      </c>
    </row>
    <row r="58" spans="1:6" ht="15">
      <c r="A58" s="343" t="s">
        <v>65</v>
      </c>
      <c r="B58" s="28"/>
      <c r="C58" s="634">
        <v>11000</v>
      </c>
      <c r="D58" s="634">
        <v>11000</v>
      </c>
      <c r="E58" s="348">
        <v>11000</v>
      </c>
      <c r="F58" s="347">
        <v>11000</v>
      </c>
    </row>
    <row r="59" spans="1:6" ht="15">
      <c r="A59" s="343" t="s">
        <v>268</v>
      </c>
      <c r="B59" s="28"/>
      <c r="C59" s="7" t="s">
        <v>587</v>
      </c>
      <c r="D59" s="7" t="s">
        <v>587</v>
      </c>
      <c r="E59" s="346">
        <v>22000</v>
      </c>
      <c r="F59" s="347">
        <v>22000</v>
      </c>
    </row>
    <row r="60" spans="1:6" ht="15">
      <c r="A60" s="343" t="s">
        <v>800</v>
      </c>
      <c r="B60" s="28"/>
      <c r="C60" s="7" t="s">
        <v>587</v>
      </c>
      <c r="D60" s="7" t="s">
        <v>587</v>
      </c>
      <c r="E60" s="346">
        <v>5000</v>
      </c>
      <c r="F60" s="346">
        <v>5000</v>
      </c>
    </row>
    <row r="61" spans="1:6" ht="28.5" customHeight="1">
      <c r="A61" s="343"/>
      <c r="B61" s="28"/>
      <c r="C61" s="7"/>
      <c r="D61" s="7"/>
      <c r="E61" s="350"/>
      <c r="F61" s="351"/>
    </row>
    <row r="62" spans="1:6" ht="28.5" customHeight="1">
      <c r="A62" s="9" t="s">
        <v>67</v>
      </c>
      <c r="B62" s="28"/>
      <c r="C62" s="7"/>
      <c r="D62" s="7"/>
      <c r="E62" s="350"/>
      <c r="F62" s="351"/>
    </row>
    <row r="63" spans="1:7" ht="12.75">
      <c r="A63" s="343" t="s">
        <v>269</v>
      </c>
      <c r="B63" s="28"/>
      <c r="C63" s="15" t="s">
        <v>586</v>
      </c>
      <c r="D63" s="15" t="s">
        <v>586</v>
      </c>
      <c r="E63" s="15" t="s">
        <v>586</v>
      </c>
      <c r="F63" s="16" t="s">
        <v>586</v>
      </c>
      <c r="G63" s="205"/>
    </row>
    <row r="64" spans="1:7" ht="15" customHeight="1">
      <c r="A64" s="343" t="s">
        <v>731</v>
      </c>
      <c r="B64" s="28"/>
      <c r="C64" s="15" t="s">
        <v>586</v>
      </c>
      <c r="D64" s="15" t="s">
        <v>586</v>
      </c>
      <c r="E64" s="15" t="s">
        <v>586</v>
      </c>
      <c r="F64" s="16" t="s">
        <v>586</v>
      </c>
      <c r="G64" s="205"/>
    </row>
    <row r="65" spans="1:7" ht="51">
      <c r="A65" s="343" t="s">
        <v>58</v>
      </c>
      <c r="B65" s="28"/>
      <c r="C65" s="346">
        <v>10000</v>
      </c>
      <c r="D65" s="346">
        <v>10000</v>
      </c>
      <c r="E65" s="15" t="s">
        <v>586</v>
      </c>
      <c r="F65" s="15" t="s">
        <v>586</v>
      </c>
      <c r="G65" s="205"/>
    </row>
    <row r="66" spans="1:7" ht="25.5">
      <c r="A66" s="343" t="s">
        <v>557</v>
      </c>
      <c r="B66" s="28" t="s">
        <v>556</v>
      </c>
      <c r="C66" s="7" t="s">
        <v>587</v>
      </c>
      <c r="D66" s="7" t="s">
        <v>587</v>
      </c>
      <c r="E66" s="346">
        <v>9000</v>
      </c>
      <c r="F66" s="347">
        <v>9000</v>
      </c>
      <c r="G66" s="205"/>
    </row>
    <row r="67" spans="1:6" ht="15">
      <c r="A67" s="343" t="s">
        <v>528</v>
      </c>
      <c r="B67" s="31"/>
      <c r="C67" s="7" t="s">
        <v>587</v>
      </c>
      <c r="D67" s="7" t="s">
        <v>587</v>
      </c>
      <c r="E67" s="346">
        <v>17000</v>
      </c>
      <c r="F67" s="347">
        <v>17000</v>
      </c>
    </row>
    <row r="68" spans="1:6" ht="15">
      <c r="A68" s="343" t="s">
        <v>844</v>
      </c>
      <c r="B68" s="31"/>
      <c r="C68" s="7" t="s">
        <v>587</v>
      </c>
      <c r="D68" s="7" t="s">
        <v>587</v>
      </c>
      <c r="E68" s="346">
        <v>30000</v>
      </c>
      <c r="F68" s="347">
        <v>30000</v>
      </c>
    </row>
    <row r="69" spans="1:6" ht="15" customHeight="1">
      <c r="A69" s="343"/>
      <c r="B69" s="28"/>
      <c r="C69" s="349"/>
      <c r="D69" s="349"/>
      <c r="E69" s="349"/>
      <c r="F69" s="352"/>
    </row>
    <row r="70" spans="1:6" ht="15" customHeight="1">
      <c r="A70" s="9" t="s">
        <v>733</v>
      </c>
      <c r="B70" s="30"/>
      <c r="C70" s="208"/>
      <c r="D70" s="208"/>
      <c r="E70" s="208"/>
      <c r="F70" s="209"/>
    </row>
    <row r="71" spans="1:6" ht="28.5" customHeight="1">
      <c r="A71" s="343" t="s">
        <v>734</v>
      </c>
      <c r="B71" s="28"/>
      <c r="C71" s="15" t="s">
        <v>586</v>
      </c>
      <c r="D71" s="15" t="s">
        <v>586</v>
      </c>
      <c r="E71" s="15" t="s">
        <v>586</v>
      </c>
      <c r="F71" s="16" t="s">
        <v>586</v>
      </c>
    </row>
    <row r="72" spans="1:6" ht="25.5">
      <c r="A72" s="343" t="s">
        <v>816</v>
      </c>
      <c r="B72" s="28"/>
      <c r="C72" s="346" t="s">
        <v>587</v>
      </c>
      <c r="D72" s="346" t="s">
        <v>587</v>
      </c>
      <c r="E72" s="15" t="s">
        <v>586</v>
      </c>
      <c r="F72" s="16" t="s">
        <v>586</v>
      </c>
    </row>
    <row r="73" spans="1:6" ht="15">
      <c r="A73" s="343" t="s">
        <v>98</v>
      </c>
      <c r="B73" s="28"/>
      <c r="C73" s="346" t="s">
        <v>587</v>
      </c>
      <c r="D73" s="346" t="s">
        <v>587</v>
      </c>
      <c r="E73" s="15" t="s">
        <v>586</v>
      </c>
      <c r="F73" s="16" t="s">
        <v>586</v>
      </c>
    </row>
    <row r="74" spans="1:6" ht="15" customHeight="1">
      <c r="A74" s="343" t="s">
        <v>736</v>
      </c>
      <c r="B74" s="28"/>
      <c r="C74" s="15" t="s">
        <v>586</v>
      </c>
      <c r="D74" s="15" t="s">
        <v>586</v>
      </c>
      <c r="E74" s="7" t="s">
        <v>587</v>
      </c>
      <c r="F74" s="345" t="s">
        <v>587</v>
      </c>
    </row>
    <row r="75" spans="1:6" ht="15">
      <c r="A75" s="343" t="s">
        <v>737</v>
      </c>
      <c r="B75" s="28"/>
      <c r="C75" s="346">
        <v>24000</v>
      </c>
      <c r="D75" s="346">
        <v>24000</v>
      </c>
      <c r="E75" s="346">
        <v>24000</v>
      </c>
      <c r="F75" s="345" t="s">
        <v>587</v>
      </c>
    </row>
    <row r="76" spans="1:6" ht="15">
      <c r="A76" s="343" t="s">
        <v>570</v>
      </c>
      <c r="B76" s="28"/>
      <c r="C76" s="7" t="s">
        <v>587</v>
      </c>
      <c r="D76" s="7" t="s">
        <v>587</v>
      </c>
      <c r="E76" s="346">
        <v>41000</v>
      </c>
      <c r="F76" s="16" t="s">
        <v>586</v>
      </c>
    </row>
    <row r="77" spans="1:6" ht="15" customHeight="1">
      <c r="A77" s="343" t="s">
        <v>741</v>
      </c>
      <c r="B77" s="28"/>
      <c r="C77" s="346">
        <v>3000</v>
      </c>
      <c r="D77" s="346">
        <v>3000</v>
      </c>
      <c r="E77" s="15" t="s">
        <v>586</v>
      </c>
      <c r="F77" s="16" t="s">
        <v>586</v>
      </c>
    </row>
    <row r="78" spans="1:6" ht="15" customHeight="1">
      <c r="A78" s="343" t="s">
        <v>743</v>
      </c>
      <c r="B78" s="28"/>
      <c r="C78" s="15" t="s">
        <v>586</v>
      </c>
      <c r="D78" s="15" t="s">
        <v>586</v>
      </c>
      <c r="E78" s="7" t="s">
        <v>587</v>
      </c>
      <c r="F78" s="345" t="s">
        <v>587</v>
      </c>
    </row>
    <row r="79" spans="1:6" ht="12.75">
      <c r="A79" s="343" t="s">
        <v>571</v>
      </c>
      <c r="B79" s="28"/>
      <c r="C79" s="7" t="s">
        <v>587</v>
      </c>
      <c r="D79" s="7" t="s">
        <v>587</v>
      </c>
      <c r="E79" s="15" t="s">
        <v>586</v>
      </c>
      <c r="F79" s="16" t="s">
        <v>586</v>
      </c>
    </row>
    <row r="80" spans="1:6" ht="15">
      <c r="A80" s="343" t="s">
        <v>294</v>
      </c>
      <c r="B80" s="28"/>
      <c r="C80" s="7" t="s">
        <v>587</v>
      </c>
      <c r="D80" s="7" t="s">
        <v>587</v>
      </c>
      <c r="E80" s="346">
        <v>69000</v>
      </c>
      <c r="F80" s="347">
        <v>69000</v>
      </c>
    </row>
    <row r="81" spans="1:6" ht="12.75">
      <c r="A81" s="343" t="s">
        <v>950</v>
      </c>
      <c r="B81" s="28"/>
      <c r="C81" s="15" t="s">
        <v>586</v>
      </c>
      <c r="D81" s="15" t="s">
        <v>586</v>
      </c>
      <c r="E81" s="15" t="s">
        <v>586</v>
      </c>
      <c r="F81" s="16" t="s">
        <v>586</v>
      </c>
    </row>
    <row r="82" spans="1:6" ht="39" thickBot="1">
      <c r="A82" s="11" t="s">
        <v>665</v>
      </c>
      <c r="B82" s="32"/>
      <c r="C82" s="353">
        <v>11000</v>
      </c>
      <c r="D82" s="353">
        <v>11000</v>
      </c>
      <c r="E82" s="353">
        <v>11000</v>
      </c>
      <c r="F82" s="354">
        <v>11000</v>
      </c>
    </row>
    <row r="87" spans="3:6" ht="12.75">
      <c r="C87" s="212"/>
      <c r="D87" s="212"/>
      <c r="E87" s="212"/>
      <c r="F87" s="212"/>
    </row>
    <row r="88" spans="3:6" ht="12.75">
      <c r="C88" s="212"/>
      <c r="D88" s="212"/>
      <c r="E88" s="212"/>
      <c r="F88" s="212"/>
    </row>
    <row r="89" spans="3:4" ht="12.75">
      <c r="C89" s="212"/>
      <c r="D89" s="212"/>
    </row>
    <row r="90" spans="5:6" ht="12.75">
      <c r="E90" s="212"/>
      <c r="F90" s="212"/>
    </row>
    <row r="91" spans="5:6" ht="12.75">
      <c r="E91" s="212"/>
      <c r="F91" s="212"/>
    </row>
    <row r="92" spans="5:6" ht="12.75">
      <c r="E92" s="355"/>
      <c r="F92" s="355"/>
    </row>
    <row r="99" spans="5:6" ht="12.75">
      <c r="E99" s="212"/>
      <c r="F99" s="212"/>
    </row>
    <row r="101" spans="5:6" ht="12.75">
      <c r="E101" s="212"/>
      <c r="F101" s="212"/>
    </row>
  </sheetData>
  <mergeCells count="14">
    <mergeCell ref="B7:B8"/>
    <mergeCell ref="B9:B10"/>
    <mergeCell ref="F7:F8"/>
    <mergeCell ref="C9:C10"/>
    <mergeCell ref="D9:D10"/>
    <mergeCell ref="E9:E10"/>
    <mergeCell ref="A1:F1"/>
    <mergeCell ref="C4:D4"/>
    <mergeCell ref="B5:B6"/>
    <mergeCell ref="F5:F6"/>
    <mergeCell ref="D5:D6"/>
    <mergeCell ref="E4:F4"/>
    <mergeCell ref="E5:E6"/>
    <mergeCell ref="A2:F2"/>
  </mergeCells>
  <printOptions/>
  <pageMargins left="0.75" right="0.75" top="0.21" bottom="0.32" header="0.21" footer="0.26"/>
  <pageSetup fitToHeight="1" fitToWidth="1" horizontalDpi="600" verticalDpi="600" orientation="portrait" paperSize="9" scale="46" r:id="rId1"/>
</worksheet>
</file>

<file path=xl/worksheets/sheet8.xml><?xml version="1.0" encoding="utf-8"?>
<worksheet xmlns="http://schemas.openxmlformats.org/spreadsheetml/2006/main" xmlns:r="http://schemas.openxmlformats.org/officeDocument/2006/relationships">
  <sheetPr codeName="Sheet5"/>
  <dimension ref="A1:H119"/>
  <sheetViews>
    <sheetView view="pageBreakPreview" zoomScale="60" zoomScaleNormal="70" workbookViewId="0" topLeftCell="A1">
      <pane xSplit="1" ySplit="9" topLeftCell="B10" activePane="bottomRight" state="frozen"/>
      <selection pane="topLeft" activeCell="A1" sqref="A1"/>
      <selection pane="topRight" activeCell="C1" sqref="C1"/>
      <selection pane="bottomLeft" activeCell="A9" sqref="A9"/>
      <selection pane="bottomRight" activeCell="B3" sqref="B1:B16384"/>
    </sheetView>
  </sheetViews>
  <sheetFormatPr defaultColWidth="8.875" defaultRowHeight="12.75"/>
  <cols>
    <col min="1" max="1" width="75.875" style="113" customWidth="1"/>
    <col min="2" max="2" width="39.75390625" style="113" customWidth="1"/>
    <col min="3" max="3" width="19.75390625" style="113" customWidth="1"/>
    <col min="4" max="4" width="21.75390625" style="113" customWidth="1"/>
    <col min="5" max="5" width="19.75390625" style="113" customWidth="1"/>
    <col min="6" max="6" width="21.875" style="113" customWidth="1"/>
    <col min="7" max="7" width="21.25390625" style="113" customWidth="1"/>
    <col min="8" max="16384" width="8.875" style="113" customWidth="1"/>
  </cols>
  <sheetData>
    <row r="1" spans="1:7" ht="24" customHeight="1">
      <c r="A1" s="673" t="s">
        <v>91</v>
      </c>
      <c r="B1" s="673"/>
      <c r="C1" s="673"/>
      <c r="D1" s="673"/>
      <c r="E1" s="673"/>
      <c r="F1" s="673"/>
      <c r="G1" s="673"/>
    </row>
    <row r="2" spans="1:8" s="1" customFormat="1" ht="22.5" customHeight="1" thickBot="1">
      <c r="A2" s="642" t="s">
        <v>92</v>
      </c>
      <c r="B2" s="642"/>
      <c r="C2" s="642"/>
      <c r="D2" s="642"/>
      <c r="E2" s="642"/>
      <c r="F2" s="642"/>
      <c r="G2" s="642"/>
      <c r="H2" s="525"/>
    </row>
    <row r="3" spans="1:7" s="1" customFormat="1" ht="54">
      <c r="A3" s="632"/>
      <c r="B3" s="163" t="s">
        <v>270</v>
      </c>
      <c r="C3" s="164" t="s">
        <v>236</v>
      </c>
      <c r="D3" s="164" t="s">
        <v>271</v>
      </c>
      <c r="E3" s="164" t="s">
        <v>236</v>
      </c>
      <c r="F3" s="164" t="s">
        <v>271</v>
      </c>
      <c r="G3" s="165" t="s">
        <v>271</v>
      </c>
    </row>
    <row r="4" spans="1:7" s="1" customFormat="1" ht="29.25" customHeight="1">
      <c r="A4" s="191"/>
      <c r="B4" s="167" t="s">
        <v>234</v>
      </c>
      <c r="C4" s="644" t="s">
        <v>745</v>
      </c>
      <c r="D4" s="644"/>
      <c r="E4" s="644" t="s">
        <v>460</v>
      </c>
      <c r="F4" s="644"/>
      <c r="G4" s="116" t="s">
        <v>747</v>
      </c>
    </row>
    <row r="5" spans="1:7" s="1" customFormat="1" ht="22.5" customHeight="1">
      <c r="A5" s="44" t="s">
        <v>855</v>
      </c>
      <c r="B5" s="647" t="s">
        <v>238</v>
      </c>
      <c r="C5" s="198"/>
      <c r="D5" s="668" t="s">
        <v>587</v>
      </c>
      <c r="E5" s="198"/>
      <c r="F5" s="668" t="s">
        <v>587</v>
      </c>
      <c r="G5" s="667" t="s">
        <v>587</v>
      </c>
    </row>
    <row r="6" spans="1:7" s="1" customFormat="1" ht="18" customHeight="1">
      <c r="A6" s="166" t="s">
        <v>518</v>
      </c>
      <c r="B6" s="648"/>
      <c r="C6" s="368">
        <f>(855000)+22000</f>
        <v>877000</v>
      </c>
      <c r="D6" s="672"/>
      <c r="E6" s="368">
        <f>(888000)+22000</f>
        <v>910000</v>
      </c>
      <c r="F6" s="672"/>
      <c r="G6" s="666"/>
    </row>
    <row r="7" spans="1:7" s="1" customFormat="1" ht="18.75">
      <c r="A7" s="166"/>
      <c r="B7" s="647" t="s">
        <v>724</v>
      </c>
      <c r="C7" s="668" t="s">
        <v>587</v>
      </c>
      <c r="D7" s="198"/>
      <c r="E7" s="220" t="s">
        <v>587</v>
      </c>
      <c r="F7" s="198"/>
      <c r="G7" s="198"/>
    </row>
    <row r="8" spans="1:7" s="1" customFormat="1" ht="20.25" customHeight="1" thickBot="1">
      <c r="A8" s="199"/>
      <c r="B8" s="649"/>
      <c r="C8" s="669"/>
      <c r="D8" s="503">
        <f>(948500)+22000</f>
        <v>970500</v>
      </c>
      <c r="E8" s="219" t="s">
        <v>587</v>
      </c>
      <c r="F8" s="503">
        <f>(979000)+22000</f>
        <v>1001000</v>
      </c>
      <c r="G8" s="500">
        <f>(1097000)+22000</f>
        <v>1119000</v>
      </c>
    </row>
    <row r="9" spans="1:7" ht="18">
      <c r="A9" s="221" t="s">
        <v>749</v>
      </c>
      <c r="B9" s="223" t="s">
        <v>235</v>
      </c>
      <c r="C9" s="224"/>
      <c r="D9" s="224"/>
      <c r="E9" s="224"/>
      <c r="F9" s="224"/>
      <c r="G9" s="225"/>
    </row>
    <row r="10" spans="1:7" ht="18">
      <c r="A10" s="226" t="s">
        <v>585</v>
      </c>
      <c r="B10" s="227"/>
      <c r="C10" s="228"/>
      <c r="D10" s="228"/>
      <c r="E10" s="228"/>
      <c r="F10" s="228"/>
      <c r="G10" s="229"/>
    </row>
    <row r="11" spans="1:7" ht="9" customHeight="1">
      <c r="A11" s="68"/>
      <c r="B11" s="74"/>
      <c r="C11" s="230"/>
      <c r="D11" s="230"/>
      <c r="E11" s="230"/>
      <c r="F11" s="230"/>
      <c r="G11" s="231"/>
    </row>
    <row r="12" spans="1:7" ht="28.5">
      <c r="A12" s="129" t="s">
        <v>519</v>
      </c>
      <c r="B12" s="72"/>
      <c r="C12" s="140" t="s">
        <v>586</v>
      </c>
      <c r="D12" s="140" t="s">
        <v>586</v>
      </c>
      <c r="E12" s="140" t="s">
        <v>586</v>
      </c>
      <c r="F12" s="140" t="s">
        <v>586</v>
      </c>
      <c r="G12" s="141" t="s">
        <v>586</v>
      </c>
    </row>
    <row r="13" spans="1:7" ht="15" customHeight="1">
      <c r="A13" s="129" t="s">
        <v>193</v>
      </c>
      <c r="B13" s="72"/>
      <c r="C13" s="140" t="s">
        <v>586</v>
      </c>
      <c r="D13" s="140" t="s">
        <v>586</v>
      </c>
      <c r="E13" s="140" t="s">
        <v>586</v>
      </c>
      <c r="F13" s="140" t="s">
        <v>586</v>
      </c>
      <c r="G13" s="141" t="s">
        <v>586</v>
      </c>
    </row>
    <row r="14" spans="1:7" ht="28.5">
      <c r="A14" s="129" t="s">
        <v>520</v>
      </c>
      <c r="B14" s="72"/>
      <c r="C14" s="140" t="s">
        <v>586</v>
      </c>
      <c r="D14" s="140" t="s">
        <v>586</v>
      </c>
      <c r="E14" s="140" t="s">
        <v>586</v>
      </c>
      <c r="F14" s="140" t="s">
        <v>586</v>
      </c>
      <c r="G14" s="141" t="s">
        <v>586</v>
      </c>
    </row>
    <row r="15" spans="1:7" ht="23.25" customHeight="1">
      <c r="A15" s="129" t="s">
        <v>1059</v>
      </c>
      <c r="B15" s="72"/>
      <c r="C15" s="140" t="s">
        <v>586</v>
      </c>
      <c r="D15" s="140" t="s">
        <v>586</v>
      </c>
      <c r="E15" s="140" t="s">
        <v>586</v>
      </c>
      <c r="F15" s="140" t="s">
        <v>586</v>
      </c>
      <c r="G15" s="141" t="s">
        <v>586</v>
      </c>
    </row>
    <row r="16" spans="1:7" ht="28.5">
      <c r="A16" s="129" t="s">
        <v>835</v>
      </c>
      <c r="B16" s="72"/>
      <c r="C16" s="140" t="s">
        <v>586</v>
      </c>
      <c r="D16" s="140" t="s">
        <v>586</v>
      </c>
      <c r="E16" s="140" t="s">
        <v>586</v>
      </c>
      <c r="F16" s="140" t="s">
        <v>586</v>
      </c>
      <c r="G16" s="141" t="s">
        <v>586</v>
      </c>
    </row>
    <row r="17" spans="1:7" ht="18.75" customHeight="1">
      <c r="A17" s="129" t="s">
        <v>836</v>
      </c>
      <c r="B17" s="72"/>
      <c r="C17" s="145" t="s">
        <v>587</v>
      </c>
      <c r="D17" s="145" t="s">
        <v>587</v>
      </c>
      <c r="E17" s="145" t="s">
        <v>587</v>
      </c>
      <c r="F17" s="145" t="s">
        <v>587</v>
      </c>
      <c r="G17" s="141" t="s">
        <v>586</v>
      </c>
    </row>
    <row r="18" spans="1:7" ht="15.75">
      <c r="A18" s="68"/>
      <c r="B18" s="74"/>
      <c r="C18" s="232"/>
      <c r="D18" s="232"/>
      <c r="E18" s="232"/>
      <c r="F18" s="232"/>
      <c r="G18" s="233"/>
    </row>
    <row r="19" spans="1:7" ht="15.75">
      <c r="A19" s="68"/>
      <c r="B19" s="74"/>
      <c r="C19" s="232"/>
      <c r="D19" s="232"/>
      <c r="E19" s="232"/>
      <c r="F19" s="232"/>
      <c r="G19" s="233"/>
    </row>
    <row r="20" spans="1:7" ht="18">
      <c r="A20" s="135" t="s">
        <v>465</v>
      </c>
      <c r="B20" s="69"/>
      <c r="C20" s="232"/>
      <c r="D20" s="232"/>
      <c r="E20" s="232"/>
      <c r="F20" s="232"/>
      <c r="G20" s="233"/>
    </row>
    <row r="21" spans="1:7" ht="9.75" customHeight="1">
      <c r="A21" s="68"/>
      <c r="B21" s="74"/>
      <c r="C21" s="232"/>
      <c r="D21" s="232"/>
      <c r="E21" s="232"/>
      <c r="F21" s="232"/>
      <c r="G21" s="233"/>
    </row>
    <row r="22" spans="1:7" ht="17.25" customHeight="1">
      <c r="A22" s="129" t="s">
        <v>466</v>
      </c>
      <c r="B22" s="72"/>
      <c r="C22" s="140" t="s">
        <v>586</v>
      </c>
      <c r="D22" s="140" t="s">
        <v>586</v>
      </c>
      <c r="E22" s="140" t="s">
        <v>586</v>
      </c>
      <c r="F22" s="140" t="s">
        <v>586</v>
      </c>
      <c r="G22" s="141" t="s">
        <v>586</v>
      </c>
    </row>
    <row r="23" spans="1:7" ht="14.25">
      <c r="A23" s="129" t="s">
        <v>467</v>
      </c>
      <c r="B23" s="72"/>
      <c r="C23" s="140" t="s">
        <v>586</v>
      </c>
      <c r="D23" s="140" t="s">
        <v>586</v>
      </c>
      <c r="E23" s="140" t="s">
        <v>586</v>
      </c>
      <c r="F23" s="140" t="s">
        <v>586</v>
      </c>
      <c r="G23" s="141" t="s">
        <v>586</v>
      </c>
    </row>
    <row r="24" spans="1:7" ht="17.25" customHeight="1">
      <c r="A24" s="129" t="s">
        <v>483</v>
      </c>
      <c r="B24" s="72"/>
      <c r="C24" s="140" t="s">
        <v>586</v>
      </c>
      <c r="D24" s="140" t="s">
        <v>586</v>
      </c>
      <c r="E24" s="140" t="s">
        <v>586</v>
      </c>
      <c r="F24" s="140" t="s">
        <v>586</v>
      </c>
      <c r="G24" s="141" t="s">
        <v>586</v>
      </c>
    </row>
    <row r="25" spans="1:7" ht="28.5">
      <c r="A25" s="129" t="s">
        <v>469</v>
      </c>
      <c r="B25" s="72"/>
      <c r="C25" s="140" t="s">
        <v>586</v>
      </c>
      <c r="D25" s="140" t="s">
        <v>586</v>
      </c>
      <c r="E25" s="140" t="s">
        <v>586</v>
      </c>
      <c r="F25" s="140" t="s">
        <v>586</v>
      </c>
      <c r="G25" s="141" t="s">
        <v>586</v>
      </c>
    </row>
    <row r="26" spans="1:7" ht="21" customHeight="1">
      <c r="A26" s="129" t="s">
        <v>990</v>
      </c>
      <c r="B26" s="72"/>
      <c r="C26" s="140" t="s">
        <v>586</v>
      </c>
      <c r="D26" s="140" t="s">
        <v>586</v>
      </c>
      <c r="E26" s="140" t="s">
        <v>586</v>
      </c>
      <c r="F26" s="140" t="s">
        <v>586</v>
      </c>
      <c r="G26" s="141" t="s">
        <v>586</v>
      </c>
    </row>
    <row r="27" spans="1:7" ht="17.25" customHeight="1">
      <c r="A27" s="129" t="s">
        <v>991</v>
      </c>
      <c r="B27" s="72"/>
      <c r="C27" s="140" t="s">
        <v>586</v>
      </c>
      <c r="D27" s="140" t="s">
        <v>586</v>
      </c>
      <c r="E27" s="140" t="s">
        <v>586</v>
      </c>
      <c r="F27" s="140" t="s">
        <v>586</v>
      </c>
      <c r="G27" s="141" t="s">
        <v>586</v>
      </c>
    </row>
    <row r="28" spans="1:7" ht="17.25" customHeight="1">
      <c r="A28" s="129" t="s">
        <v>992</v>
      </c>
      <c r="B28" s="72"/>
      <c r="C28" s="140" t="s">
        <v>586</v>
      </c>
      <c r="D28" s="140" t="s">
        <v>586</v>
      </c>
      <c r="E28" s="140" t="s">
        <v>586</v>
      </c>
      <c r="F28" s="140" t="s">
        <v>586</v>
      </c>
      <c r="G28" s="141" t="s">
        <v>586</v>
      </c>
    </row>
    <row r="29" spans="1:7" ht="28.5">
      <c r="A29" s="129" t="s">
        <v>993</v>
      </c>
      <c r="B29" s="72" t="s">
        <v>786</v>
      </c>
      <c r="C29" s="140" t="s">
        <v>586</v>
      </c>
      <c r="D29" s="140" t="s">
        <v>586</v>
      </c>
      <c r="E29" s="140" t="s">
        <v>586</v>
      </c>
      <c r="F29" s="140" t="s">
        <v>586</v>
      </c>
      <c r="G29" s="141" t="s">
        <v>586</v>
      </c>
    </row>
    <row r="30" spans="1:7" ht="14.25">
      <c r="A30" s="129" t="s">
        <v>709</v>
      </c>
      <c r="B30" s="72"/>
      <c r="C30" s="140" t="s">
        <v>586</v>
      </c>
      <c r="D30" s="140" t="s">
        <v>586</v>
      </c>
      <c r="E30" s="140" t="s">
        <v>586</v>
      </c>
      <c r="F30" s="140" t="s">
        <v>586</v>
      </c>
      <c r="G30" s="146" t="s">
        <v>587</v>
      </c>
    </row>
    <row r="31" spans="1:7" ht="14.25">
      <c r="A31" s="129" t="s">
        <v>1096</v>
      </c>
      <c r="B31" s="72"/>
      <c r="C31" s="140" t="s">
        <v>586</v>
      </c>
      <c r="D31" s="140" t="s">
        <v>586</v>
      </c>
      <c r="E31" s="140" t="s">
        <v>586</v>
      </c>
      <c r="F31" s="140" t="s">
        <v>586</v>
      </c>
      <c r="G31" s="141" t="s">
        <v>586</v>
      </c>
    </row>
    <row r="32" spans="1:7" ht="28.5">
      <c r="A32" s="129" t="s">
        <v>921</v>
      </c>
      <c r="B32" s="72"/>
      <c r="C32" s="145" t="s">
        <v>587</v>
      </c>
      <c r="D32" s="145" t="s">
        <v>587</v>
      </c>
      <c r="E32" s="13">
        <v>22000</v>
      </c>
      <c r="F32" s="13">
        <v>22000</v>
      </c>
      <c r="G32" s="146" t="s">
        <v>587</v>
      </c>
    </row>
    <row r="33" spans="1:7" ht="28.5">
      <c r="A33" s="129" t="s">
        <v>994</v>
      </c>
      <c r="B33" s="72"/>
      <c r="C33" s="145" t="s">
        <v>587</v>
      </c>
      <c r="D33" s="145" t="s">
        <v>587</v>
      </c>
      <c r="E33" s="145" t="s">
        <v>587</v>
      </c>
      <c r="F33" s="145" t="s">
        <v>587</v>
      </c>
      <c r="G33" s="14">
        <v>13000</v>
      </c>
    </row>
    <row r="34" spans="1:7" ht="28.5">
      <c r="A34" s="129" t="s">
        <v>523</v>
      </c>
      <c r="B34" s="72"/>
      <c r="C34" s="145" t="s">
        <v>587</v>
      </c>
      <c r="D34" s="145" t="s">
        <v>587</v>
      </c>
      <c r="E34" s="145" t="s">
        <v>587</v>
      </c>
      <c r="F34" s="145" t="s">
        <v>587</v>
      </c>
      <c r="G34" s="14">
        <v>22000</v>
      </c>
    </row>
    <row r="35" spans="1:7" ht="15.75">
      <c r="A35" s="68"/>
      <c r="B35" s="74"/>
      <c r="C35" s="232"/>
      <c r="D35" s="232"/>
      <c r="E35" s="232"/>
      <c r="F35" s="232"/>
      <c r="G35" s="233"/>
    </row>
    <row r="36" spans="1:7" ht="15.75">
      <c r="A36" s="68"/>
      <c r="B36" s="74"/>
      <c r="C36" s="232"/>
      <c r="D36" s="232"/>
      <c r="E36" s="232"/>
      <c r="F36" s="232"/>
      <c r="G36" s="233"/>
    </row>
    <row r="37" spans="1:7" ht="18">
      <c r="A37" s="135" t="s">
        <v>424</v>
      </c>
      <c r="B37" s="69"/>
      <c r="C37" s="232"/>
      <c r="D37" s="232"/>
      <c r="E37" s="232"/>
      <c r="F37" s="232"/>
      <c r="G37" s="233"/>
    </row>
    <row r="38" spans="1:7" ht="8.25" customHeight="1">
      <c r="A38" s="68"/>
      <c r="B38" s="74"/>
      <c r="C38" s="232"/>
      <c r="D38" s="232"/>
      <c r="E38" s="232"/>
      <c r="F38" s="232"/>
      <c r="G38" s="233"/>
    </row>
    <row r="39" spans="1:7" ht="15" customHeight="1">
      <c r="A39" s="129" t="s">
        <v>425</v>
      </c>
      <c r="B39" s="72"/>
      <c r="C39" s="140" t="s">
        <v>586</v>
      </c>
      <c r="D39" s="140" t="s">
        <v>586</v>
      </c>
      <c r="E39" s="140" t="s">
        <v>586</v>
      </c>
      <c r="F39" s="140" t="s">
        <v>586</v>
      </c>
      <c r="G39" s="141" t="s">
        <v>586</v>
      </c>
    </row>
    <row r="40" spans="1:7" ht="15" customHeight="1">
      <c r="A40" s="129" t="s">
        <v>426</v>
      </c>
      <c r="B40" s="72"/>
      <c r="C40" s="140" t="s">
        <v>586</v>
      </c>
      <c r="D40" s="140" t="s">
        <v>586</v>
      </c>
      <c r="E40" s="140" t="s">
        <v>586</v>
      </c>
      <c r="F40" s="140" t="s">
        <v>586</v>
      </c>
      <c r="G40" s="141" t="s">
        <v>586</v>
      </c>
    </row>
    <row r="41" spans="1:7" ht="14.25">
      <c r="A41" s="129" t="s">
        <v>428</v>
      </c>
      <c r="B41" s="72"/>
      <c r="C41" s="140" t="s">
        <v>586</v>
      </c>
      <c r="D41" s="140" t="s">
        <v>586</v>
      </c>
      <c r="E41" s="140" t="s">
        <v>586</v>
      </c>
      <c r="F41" s="140" t="s">
        <v>586</v>
      </c>
      <c r="G41" s="141" t="s">
        <v>586</v>
      </c>
    </row>
    <row r="42" spans="1:7" ht="15" customHeight="1">
      <c r="A42" s="129" t="s">
        <v>996</v>
      </c>
      <c r="B42" s="72"/>
      <c r="C42" s="149" t="s">
        <v>587</v>
      </c>
      <c r="D42" s="149" t="s">
        <v>587</v>
      </c>
      <c r="E42" s="149" t="s">
        <v>587</v>
      </c>
      <c r="F42" s="149" t="s">
        <v>587</v>
      </c>
      <c r="G42" s="141" t="s">
        <v>586</v>
      </c>
    </row>
    <row r="43" spans="1:7" ht="15" customHeight="1">
      <c r="A43" s="129" t="s">
        <v>999</v>
      </c>
      <c r="B43" s="72"/>
      <c r="C43" s="145" t="s">
        <v>587</v>
      </c>
      <c r="D43" s="145" t="s">
        <v>587</v>
      </c>
      <c r="E43" s="140" t="s">
        <v>586</v>
      </c>
      <c r="F43" s="140" t="s">
        <v>586</v>
      </c>
      <c r="G43" s="141" t="s">
        <v>586</v>
      </c>
    </row>
    <row r="44" spans="1:7" ht="18.75" customHeight="1">
      <c r="A44" s="129" t="s">
        <v>997</v>
      </c>
      <c r="B44" s="72"/>
      <c r="C44" s="145" t="s">
        <v>587</v>
      </c>
      <c r="D44" s="145" t="s">
        <v>587</v>
      </c>
      <c r="E44" s="145" t="s">
        <v>587</v>
      </c>
      <c r="F44" s="145" t="s">
        <v>587</v>
      </c>
      <c r="G44" s="141" t="s">
        <v>586</v>
      </c>
    </row>
    <row r="45" spans="1:7" ht="15" customHeight="1">
      <c r="A45" s="129" t="s">
        <v>167</v>
      </c>
      <c r="B45" s="72"/>
      <c r="C45" s="145" t="s">
        <v>587</v>
      </c>
      <c r="D45" s="145" t="s">
        <v>587</v>
      </c>
      <c r="E45" s="145" t="s">
        <v>587</v>
      </c>
      <c r="F45" s="145" t="s">
        <v>587</v>
      </c>
      <c r="G45" s="141" t="s">
        <v>586</v>
      </c>
    </row>
    <row r="46" spans="1:7" ht="28.5">
      <c r="A46" s="129" t="s">
        <v>998</v>
      </c>
      <c r="B46" s="72"/>
      <c r="C46" s="149" t="s">
        <v>587</v>
      </c>
      <c r="D46" s="149" t="s">
        <v>587</v>
      </c>
      <c r="E46" s="140" t="s">
        <v>586</v>
      </c>
      <c r="F46" s="140" t="s">
        <v>586</v>
      </c>
      <c r="G46" s="141" t="s">
        <v>586</v>
      </c>
    </row>
    <row r="47" spans="1:7" ht="28.5">
      <c r="A47" s="129" t="s">
        <v>463</v>
      </c>
      <c r="B47" s="72"/>
      <c r="C47" s="145" t="s">
        <v>587</v>
      </c>
      <c r="D47" s="145" t="s">
        <v>587</v>
      </c>
      <c r="E47" s="13">
        <v>15000</v>
      </c>
      <c r="F47" s="13">
        <v>15000</v>
      </c>
      <c r="G47" s="141" t="s">
        <v>586</v>
      </c>
    </row>
    <row r="48" spans="1:7" ht="15">
      <c r="A48" s="129" t="s">
        <v>459</v>
      </c>
      <c r="B48" s="72"/>
      <c r="C48" s="149" t="s">
        <v>587</v>
      </c>
      <c r="D48" s="149" t="s">
        <v>587</v>
      </c>
      <c r="E48" s="149" t="s">
        <v>587</v>
      </c>
      <c r="F48" s="149" t="s">
        <v>587</v>
      </c>
      <c r="G48" s="14">
        <v>35000</v>
      </c>
    </row>
    <row r="49" spans="1:7" ht="15.75">
      <c r="A49" s="68"/>
      <c r="B49" s="74"/>
      <c r="C49" s="232"/>
      <c r="D49" s="232"/>
      <c r="E49" s="232"/>
      <c r="F49" s="232"/>
      <c r="G49" s="233"/>
    </row>
    <row r="50" spans="1:7" ht="18">
      <c r="A50" s="135" t="s">
        <v>429</v>
      </c>
      <c r="B50" s="69"/>
      <c r="C50" s="232"/>
      <c r="D50" s="232"/>
      <c r="E50" s="232"/>
      <c r="F50" s="232"/>
      <c r="G50" s="233"/>
    </row>
    <row r="51" spans="1:7" ht="8.25" customHeight="1">
      <c r="A51" s="68"/>
      <c r="B51" s="74"/>
      <c r="C51" s="232"/>
      <c r="D51" s="232"/>
      <c r="E51" s="232"/>
      <c r="F51" s="232"/>
      <c r="G51" s="233"/>
    </row>
    <row r="52" spans="1:7" ht="28.5">
      <c r="A52" s="129" t="s">
        <v>1001</v>
      </c>
      <c r="B52" s="72"/>
      <c r="C52" s="140" t="s">
        <v>586</v>
      </c>
      <c r="D52" s="140" t="s">
        <v>586</v>
      </c>
      <c r="E52" s="140" t="s">
        <v>586</v>
      </c>
      <c r="F52" s="140" t="s">
        <v>586</v>
      </c>
      <c r="G52" s="141" t="s">
        <v>586</v>
      </c>
    </row>
    <row r="53" spans="1:7" ht="18.75" customHeight="1">
      <c r="A53" s="129" t="s">
        <v>1002</v>
      </c>
      <c r="B53" s="72"/>
      <c r="C53" s="140" t="s">
        <v>586</v>
      </c>
      <c r="D53" s="140" t="s">
        <v>586</v>
      </c>
      <c r="E53" s="140" t="s">
        <v>586</v>
      </c>
      <c r="F53" s="140" t="s">
        <v>586</v>
      </c>
      <c r="G53" s="141" t="s">
        <v>586</v>
      </c>
    </row>
    <row r="54" spans="1:7" ht="18.75" customHeight="1">
      <c r="A54" s="129" t="s">
        <v>1003</v>
      </c>
      <c r="B54" s="72"/>
      <c r="C54" s="140" t="s">
        <v>586</v>
      </c>
      <c r="D54" s="140" t="s">
        <v>586</v>
      </c>
      <c r="E54" s="140" t="s">
        <v>586</v>
      </c>
      <c r="F54" s="140" t="s">
        <v>586</v>
      </c>
      <c r="G54" s="141" t="s">
        <v>586</v>
      </c>
    </row>
    <row r="55" spans="1:7" ht="17.25" customHeight="1">
      <c r="A55" s="129" t="s">
        <v>1006</v>
      </c>
      <c r="B55" s="72"/>
      <c r="C55" s="140" t="s">
        <v>586</v>
      </c>
      <c r="D55" s="140" t="s">
        <v>586</v>
      </c>
      <c r="E55" s="140" t="s">
        <v>586</v>
      </c>
      <c r="F55" s="140" t="s">
        <v>586</v>
      </c>
      <c r="G55" s="141" t="s">
        <v>586</v>
      </c>
    </row>
    <row r="56" spans="1:7" ht="15" customHeight="1">
      <c r="A56" s="129" t="s">
        <v>1007</v>
      </c>
      <c r="B56" s="72"/>
      <c r="C56" s="140" t="s">
        <v>586</v>
      </c>
      <c r="D56" s="140" t="s">
        <v>586</v>
      </c>
      <c r="E56" s="140" t="s">
        <v>586</v>
      </c>
      <c r="F56" s="140" t="s">
        <v>586</v>
      </c>
      <c r="G56" s="141" t="s">
        <v>586</v>
      </c>
    </row>
    <row r="57" spans="1:7" ht="15" customHeight="1">
      <c r="A57" s="129" t="s">
        <v>1005</v>
      </c>
      <c r="B57" s="72"/>
      <c r="C57" s="145" t="s">
        <v>587</v>
      </c>
      <c r="D57" s="145" t="s">
        <v>587</v>
      </c>
      <c r="E57" s="140" t="s">
        <v>586</v>
      </c>
      <c r="F57" s="140" t="s">
        <v>586</v>
      </c>
      <c r="G57" s="141" t="s">
        <v>586</v>
      </c>
    </row>
    <row r="58" spans="1:7" ht="15" customHeight="1">
      <c r="A58" s="129" t="s">
        <v>1008</v>
      </c>
      <c r="B58" s="72"/>
      <c r="C58" s="145" t="s">
        <v>587</v>
      </c>
      <c r="D58" s="145" t="s">
        <v>587</v>
      </c>
      <c r="E58" s="140" t="s">
        <v>586</v>
      </c>
      <c r="F58" s="140" t="s">
        <v>586</v>
      </c>
      <c r="G58" s="141" t="s">
        <v>586</v>
      </c>
    </row>
    <row r="59" spans="1:7" ht="28.5">
      <c r="A59" s="129" t="s">
        <v>461</v>
      </c>
      <c r="B59" s="72" t="s">
        <v>462</v>
      </c>
      <c r="C59" s="145" t="s">
        <v>587</v>
      </c>
      <c r="D59" s="140" t="s">
        <v>586</v>
      </c>
      <c r="E59" s="145" t="s">
        <v>587</v>
      </c>
      <c r="F59" s="140" t="s">
        <v>586</v>
      </c>
      <c r="G59" s="141" t="s">
        <v>586</v>
      </c>
    </row>
    <row r="60" spans="1:7" ht="16.5" customHeight="1">
      <c r="A60" s="129" t="s">
        <v>1009</v>
      </c>
      <c r="B60" s="72"/>
      <c r="C60" s="145" t="s">
        <v>587</v>
      </c>
      <c r="D60" s="145" t="s">
        <v>587</v>
      </c>
      <c r="E60" s="140" t="s">
        <v>586</v>
      </c>
      <c r="F60" s="140" t="s">
        <v>586</v>
      </c>
      <c r="G60" s="146" t="s">
        <v>587</v>
      </c>
    </row>
    <row r="61" spans="1:7" ht="28.5">
      <c r="A61" s="129" t="s">
        <v>727</v>
      </c>
      <c r="B61" s="72"/>
      <c r="C61" s="145" t="s">
        <v>587</v>
      </c>
      <c r="D61" s="145" t="s">
        <v>587</v>
      </c>
      <c r="E61" s="13">
        <v>2000</v>
      </c>
      <c r="F61" s="13">
        <v>2000</v>
      </c>
      <c r="G61" s="141" t="s">
        <v>586</v>
      </c>
    </row>
    <row r="62" spans="1:7" ht="71.25">
      <c r="A62" s="129" t="s">
        <v>500</v>
      </c>
      <c r="B62" s="72" t="s">
        <v>386</v>
      </c>
      <c r="C62" s="145" t="s">
        <v>587</v>
      </c>
      <c r="D62" s="145" t="s">
        <v>587</v>
      </c>
      <c r="E62" s="13">
        <v>39000</v>
      </c>
      <c r="F62" s="13">
        <v>39000</v>
      </c>
      <c r="G62" s="14">
        <v>39000</v>
      </c>
    </row>
    <row r="63" spans="1:7" ht="18">
      <c r="A63" s="71"/>
      <c r="B63" s="234"/>
      <c r="C63" s="235"/>
      <c r="D63" s="235"/>
      <c r="E63" s="235"/>
      <c r="F63" s="235"/>
      <c r="G63" s="236"/>
    </row>
    <row r="64" spans="1:7" ht="18">
      <c r="A64" s="135" t="s">
        <v>485</v>
      </c>
      <c r="B64" s="69"/>
      <c r="C64" s="235"/>
      <c r="D64" s="235"/>
      <c r="E64" s="235"/>
      <c r="F64" s="235"/>
      <c r="G64" s="236"/>
    </row>
    <row r="65" spans="1:7" ht="9" customHeight="1">
      <c r="A65" s="68"/>
      <c r="B65" s="74"/>
      <c r="C65" s="235"/>
      <c r="D65" s="235"/>
      <c r="E65" s="235"/>
      <c r="F65" s="235"/>
      <c r="G65" s="236"/>
    </row>
    <row r="66" spans="1:7" ht="14.25">
      <c r="A66" s="129" t="s">
        <v>257</v>
      </c>
      <c r="B66" s="72"/>
      <c r="C66" s="140" t="s">
        <v>586</v>
      </c>
      <c r="D66" s="140" t="s">
        <v>586</v>
      </c>
      <c r="E66" s="140" t="s">
        <v>586</v>
      </c>
      <c r="F66" s="140" t="s">
        <v>586</v>
      </c>
      <c r="G66" s="141" t="s">
        <v>586</v>
      </c>
    </row>
    <row r="67" spans="1:7" ht="14.25">
      <c r="A67" s="129" t="s">
        <v>1010</v>
      </c>
      <c r="B67" s="72"/>
      <c r="C67" s="140" t="s">
        <v>586</v>
      </c>
      <c r="D67" s="140" t="s">
        <v>586</v>
      </c>
      <c r="E67" s="140" t="s">
        <v>586</v>
      </c>
      <c r="F67" s="140" t="s">
        <v>586</v>
      </c>
      <c r="G67" s="146" t="s">
        <v>587</v>
      </c>
    </row>
    <row r="68" spans="1:7" ht="15" customHeight="1">
      <c r="A68" s="129" t="s">
        <v>487</v>
      </c>
      <c r="B68" s="72"/>
      <c r="C68" s="145" t="s">
        <v>587</v>
      </c>
      <c r="D68" s="145" t="s">
        <v>587</v>
      </c>
      <c r="E68" s="140" t="s">
        <v>586</v>
      </c>
      <c r="F68" s="140" t="s">
        <v>586</v>
      </c>
      <c r="G68" s="141" t="s">
        <v>586</v>
      </c>
    </row>
    <row r="69" spans="1:7" ht="114">
      <c r="A69" s="129" t="s">
        <v>31</v>
      </c>
      <c r="B69" s="72"/>
      <c r="C69" s="13">
        <v>31000</v>
      </c>
      <c r="D69" s="13">
        <v>31000</v>
      </c>
      <c r="E69" s="13">
        <v>31000</v>
      </c>
      <c r="F69" s="13">
        <v>31000</v>
      </c>
      <c r="G69" s="141" t="s">
        <v>586</v>
      </c>
    </row>
    <row r="70" spans="1:7" ht="15" customHeight="1">
      <c r="A70" s="129" t="s">
        <v>65</v>
      </c>
      <c r="B70" s="72"/>
      <c r="C70" s="145" t="s">
        <v>587</v>
      </c>
      <c r="D70" s="145" t="s">
        <v>587</v>
      </c>
      <c r="E70" s="13">
        <v>11000</v>
      </c>
      <c r="F70" s="13">
        <v>11000</v>
      </c>
      <c r="G70" s="141" t="s">
        <v>586</v>
      </c>
    </row>
    <row r="71" spans="1:7" ht="28.5">
      <c r="A71" s="129" t="s">
        <v>224</v>
      </c>
      <c r="B71" s="72"/>
      <c r="C71" s="145" t="s">
        <v>587</v>
      </c>
      <c r="D71" s="145" t="s">
        <v>587</v>
      </c>
      <c r="E71" s="145" t="s">
        <v>587</v>
      </c>
      <c r="F71" s="149" t="s">
        <v>587</v>
      </c>
      <c r="G71" s="14">
        <v>11000</v>
      </c>
    </row>
    <row r="72" spans="1:7" ht="18">
      <c r="A72" s="71"/>
      <c r="B72" s="234"/>
      <c r="C72" s="232"/>
      <c r="D72" s="232"/>
      <c r="E72" s="232"/>
      <c r="F72" s="235"/>
      <c r="G72" s="236"/>
    </row>
    <row r="73" spans="1:7" ht="18">
      <c r="A73" s="135" t="s">
        <v>259</v>
      </c>
      <c r="B73" s="69"/>
      <c r="C73" s="232"/>
      <c r="D73" s="232"/>
      <c r="E73" s="232"/>
      <c r="F73" s="235"/>
      <c r="G73" s="236"/>
    </row>
    <row r="74" spans="1:7" ht="9" customHeight="1">
      <c r="A74" s="68"/>
      <c r="B74" s="74"/>
      <c r="C74" s="232"/>
      <c r="D74" s="232"/>
      <c r="E74" s="232"/>
      <c r="F74" s="235"/>
      <c r="G74" s="236"/>
    </row>
    <row r="75" spans="1:7" ht="30.75" customHeight="1">
      <c r="A75" s="129" t="s">
        <v>260</v>
      </c>
      <c r="B75" s="72"/>
      <c r="C75" s="140" t="s">
        <v>586</v>
      </c>
      <c r="D75" s="140" t="s">
        <v>586</v>
      </c>
      <c r="E75" s="140" t="s">
        <v>586</v>
      </c>
      <c r="F75" s="140" t="s">
        <v>586</v>
      </c>
      <c r="G75" s="141" t="s">
        <v>586</v>
      </c>
    </row>
    <row r="76" spans="1:7" ht="14.25">
      <c r="A76" s="129" t="s">
        <v>731</v>
      </c>
      <c r="B76" s="72"/>
      <c r="C76" s="140" t="s">
        <v>586</v>
      </c>
      <c r="D76" s="140" t="s">
        <v>586</v>
      </c>
      <c r="E76" s="140" t="s">
        <v>586</v>
      </c>
      <c r="F76" s="140" t="s">
        <v>586</v>
      </c>
      <c r="G76" s="141" t="s">
        <v>586</v>
      </c>
    </row>
    <row r="77" spans="1:7" ht="28.5">
      <c r="A77" s="129" t="s">
        <v>710</v>
      </c>
      <c r="B77" s="72"/>
      <c r="C77" s="13">
        <v>9000</v>
      </c>
      <c r="D77" s="13">
        <v>9000</v>
      </c>
      <c r="E77" s="13">
        <v>9000</v>
      </c>
      <c r="F77" s="13">
        <v>9000</v>
      </c>
      <c r="G77" s="141" t="s">
        <v>586</v>
      </c>
    </row>
    <row r="78" spans="1:7" ht="57">
      <c r="A78" s="129" t="s">
        <v>680</v>
      </c>
      <c r="B78" s="72"/>
      <c r="C78" s="145" t="s">
        <v>587</v>
      </c>
      <c r="D78" s="145" t="s">
        <v>587</v>
      </c>
      <c r="E78" s="13">
        <v>16000</v>
      </c>
      <c r="F78" s="13">
        <v>16000</v>
      </c>
      <c r="G78" s="141" t="s">
        <v>586</v>
      </c>
    </row>
    <row r="79" spans="1:7" ht="15">
      <c r="A79" s="129" t="s">
        <v>877</v>
      </c>
      <c r="B79" s="72"/>
      <c r="C79" s="145" t="s">
        <v>587</v>
      </c>
      <c r="D79" s="145" t="s">
        <v>587</v>
      </c>
      <c r="E79" s="13">
        <v>2000</v>
      </c>
      <c r="F79" s="13">
        <v>2000</v>
      </c>
      <c r="G79" s="141" t="s">
        <v>586</v>
      </c>
    </row>
    <row r="80" spans="1:7" ht="32.25" customHeight="1">
      <c r="A80" s="129" t="s">
        <v>262</v>
      </c>
      <c r="B80" s="72"/>
      <c r="C80" s="145" t="s">
        <v>587</v>
      </c>
      <c r="D80" s="145" t="s">
        <v>587</v>
      </c>
      <c r="E80" s="13">
        <v>7000</v>
      </c>
      <c r="F80" s="13">
        <v>7000</v>
      </c>
      <c r="G80" s="141" t="s">
        <v>586</v>
      </c>
    </row>
    <row r="81" spans="1:7" ht="15.75" customHeight="1">
      <c r="A81" s="129" t="s">
        <v>247</v>
      </c>
      <c r="B81" s="72"/>
      <c r="C81" s="145" t="s">
        <v>587</v>
      </c>
      <c r="D81" s="145" t="s">
        <v>587</v>
      </c>
      <c r="E81" s="13">
        <v>15000</v>
      </c>
      <c r="F81" s="13">
        <v>15000</v>
      </c>
      <c r="G81" s="14">
        <v>15000</v>
      </c>
    </row>
    <row r="82" spans="1:7" ht="15">
      <c r="A82" s="129" t="s">
        <v>387</v>
      </c>
      <c r="B82" s="72"/>
      <c r="C82" s="145" t="s">
        <v>587</v>
      </c>
      <c r="D82" s="145" t="s">
        <v>587</v>
      </c>
      <c r="E82" s="13">
        <v>35000</v>
      </c>
      <c r="F82" s="13">
        <v>35000</v>
      </c>
      <c r="G82" s="14">
        <v>35000</v>
      </c>
    </row>
    <row r="83" spans="1:7" ht="15">
      <c r="A83" s="133"/>
      <c r="B83" s="134"/>
      <c r="C83" s="145"/>
      <c r="D83" s="145"/>
      <c r="E83" s="145"/>
      <c r="F83" s="145"/>
      <c r="G83" s="146"/>
    </row>
    <row r="84" spans="1:7" ht="15.75">
      <c r="A84" s="68"/>
      <c r="B84" s="74"/>
      <c r="C84" s="232"/>
      <c r="D84" s="232"/>
      <c r="E84" s="232"/>
      <c r="F84" s="232"/>
      <c r="G84" s="233"/>
    </row>
    <row r="85" spans="1:7" ht="18">
      <c r="A85" s="135" t="s">
        <v>249</v>
      </c>
      <c r="B85" s="69"/>
      <c r="C85" s="232"/>
      <c r="D85" s="232"/>
      <c r="E85" s="232"/>
      <c r="F85" s="232"/>
      <c r="G85" s="233"/>
    </row>
    <row r="86" spans="1:7" ht="9" customHeight="1">
      <c r="A86" s="68"/>
      <c r="B86" s="74"/>
      <c r="C86" s="232"/>
      <c r="D86" s="232"/>
      <c r="E86" s="232"/>
      <c r="F86" s="232"/>
      <c r="G86" s="233"/>
    </row>
    <row r="87" spans="1:7" ht="23.25" customHeight="1">
      <c r="A87" s="129" t="s">
        <v>250</v>
      </c>
      <c r="B87" s="72"/>
      <c r="C87" s="140" t="s">
        <v>586</v>
      </c>
      <c r="D87" s="140" t="s">
        <v>586</v>
      </c>
      <c r="E87" s="145" t="s">
        <v>587</v>
      </c>
      <c r="F87" s="145" t="s">
        <v>587</v>
      </c>
      <c r="G87" s="146" t="s">
        <v>587</v>
      </c>
    </row>
    <row r="88" spans="1:7" ht="42.75">
      <c r="A88" s="129" t="s">
        <v>251</v>
      </c>
      <c r="B88" s="72"/>
      <c r="C88" s="13">
        <v>15000</v>
      </c>
      <c r="D88" s="13">
        <v>15000</v>
      </c>
      <c r="E88" s="140" t="s">
        <v>586</v>
      </c>
      <c r="F88" s="140" t="s">
        <v>586</v>
      </c>
      <c r="G88" s="141" t="s">
        <v>586</v>
      </c>
    </row>
    <row r="89" spans="1:7" ht="57">
      <c r="A89" s="129" t="s">
        <v>695</v>
      </c>
      <c r="B89" s="72"/>
      <c r="C89" s="145" t="s">
        <v>587</v>
      </c>
      <c r="D89" s="145" t="s">
        <v>587</v>
      </c>
      <c r="E89" s="13">
        <v>35000</v>
      </c>
      <c r="F89" s="13">
        <v>35000</v>
      </c>
      <c r="G89" s="14">
        <v>23000</v>
      </c>
    </row>
    <row r="90" spans="1:7" ht="15">
      <c r="A90" s="129" t="s">
        <v>385</v>
      </c>
      <c r="B90" s="426" t="s">
        <v>814</v>
      </c>
      <c r="C90" s="145" t="s">
        <v>587</v>
      </c>
      <c r="D90" s="145" t="s">
        <v>587</v>
      </c>
      <c r="E90" s="13">
        <v>36000</v>
      </c>
      <c r="F90" s="13">
        <v>36000</v>
      </c>
      <c r="G90" s="146" t="s">
        <v>587</v>
      </c>
    </row>
    <row r="91" spans="1:7" ht="15">
      <c r="A91" s="129" t="s">
        <v>420</v>
      </c>
      <c r="B91" s="426" t="s">
        <v>814</v>
      </c>
      <c r="C91" s="145" t="s">
        <v>587</v>
      </c>
      <c r="D91" s="145" t="s">
        <v>587</v>
      </c>
      <c r="E91" s="145" t="s">
        <v>587</v>
      </c>
      <c r="F91" s="145" t="s">
        <v>587</v>
      </c>
      <c r="G91" s="14">
        <v>14000</v>
      </c>
    </row>
    <row r="92" spans="1:7" ht="42.75">
      <c r="A92" s="129" t="s">
        <v>108</v>
      </c>
      <c r="B92" s="426" t="s">
        <v>813</v>
      </c>
      <c r="C92" s="13">
        <v>8000</v>
      </c>
      <c r="D92" s="13">
        <v>8000</v>
      </c>
      <c r="E92" s="13">
        <v>8000</v>
      </c>
      <c r="F92" s="13">
        <v>8000</v>
      </c>
      <c r="G92" s="14">
        <v>8000</v>
      </c>
    </row>
    <row r="93" spans="1:7" ht="57">
      <c r="A93" s="129" t="s">
        <v>783</v>
      </c>
      <c r="B93" s="426" t="s">
        <v>815</v>
      </c>
      <c r="C93" s="13">
        <v>15000</v>
      </c>
      <c r="D93" s="13">
        <v>15000</v>
      </c>
      <c r="E93" s="13">
        <v>15000</v>
      </c>
      <c r="F93" s="13">
        <v>15000</v>
      </c>
      <c r="G93" s="14">
        <v>15000</v>
      </c>
    </row>
    <row r="94" spans="1:7" ht="71.25">
      <c r="A94" s="129" t="s">
        <v>384</v>
      </c>
      <c r="B94" s="72"/>
      <c r="C94" s="145" t="s">
        <v>587</v>
      </c>
      <c r="D94" s="145" t="s">
        <v>587</v>
      </c>
      <c r="E94" s="145" t="s">
        <v>587</v>
      </c>
      <c r="F94" s="145" t="s">
        <v>587</v>
      </c>
      <c r="G94" s="14">
        <v>100000</v>
      </c>
    </row>
    <row r="95" spans="1:7" ht="34.5" customHeight="1">
      <c r="A95" s="129" t="s">
        <v>948</v>
      </c>
      <c r="B95" s="72"/>
      <c r="C95" s="145" t="s">
        <v>587</v>
      </c>
      <c r="D95" s="145" t="s">
        <v>587</v>
      </c>
      <c r="E95" s="145" t="s">
        <v>587</v>
      </c>
      <c r="F95" s="145" t="s">
        <v>587</v>
      </c>
      <c r="G95" s="14">
        <v>64000</v>
      </c>
    </row>
    <row r="96" spans="1:7" ht="15.75">
      <c r="A96" s="68"/>
      <c r="B96" s="74"/>
      <c r="C96" s="232"/>
      <c r="D96" s="232"/>
      <c r="E96" s="232"/>
      <c r="F96" s="232"/>
      <c r="G96" s="233"/>
    </row>
    <row r="97" spans="1:7" ht="15.75">
      <c r="A97" s="68"/>
      <c r="B97" s="74"/>
      <c r="C97" s="232"/>
      <c r="D97" s="232"/>
      <c r="E97" s="232"/>
      <c r="F97" s="232"/>
      <c r="G97" s="233"/>
    </row>
    <row r="98" spans="1:7" ht="18">
      <c r="A98" s="135" t="s">
        <v>733</v>
      </c>
      <c r="B98" s="69"/>
      <c r="C98" s="232"/>
      <c r="D98" s="232"/>
      <c r="E98" s="232"/>
      <c r="F98" s="232"/>
      <c r="G98" s="233"/>
    </row>
    <row r="99" spans="1:7" ht="9" customHeight="1">
      <c r="A99" s="68"/>
      <c r="B99" s="74"/>
      <c r="C99" s="232"/>
      <c r="D99" s="232"/>
      <c r="E99" s="232"/>
      <c r="F99" s="232"/>
      <c r="G99" s="233"/>
    </row>
    <row r="100" spans="1:7" ht="14.25">
      <c r="A100" s="129" t="s">
        <v>950</v>
      </c>
      <c r="B100" s="72"/>
      <c r="C100" s="140" t="s">
        <v>586</v>
      </c>
      <c r="D100" s="140" t="s">
        <v>586</v>
      </c>
      <c r="E100" s="140" t="s">
        <v>586</v>
      </c>
      <c r="F100" s="140" t="s">
        <v>586</v>
      </c>
      <c r="G100" s="141" t="s">
        <v>586</v>
      </c>
    </row>
    <row r="101" spans="1:7" ht="95.25" customHeight="1">
      <c r="A101" s="129" t="s">
        <v>434</v>
      </c>
      <c r="B101" s="72"/>
      <c r="C101" s="13">
        <v>13000</v>
      </c>
      <c r="D101" s="13">
        <v>13000</v>
      </c>
      <c r="E101" s="13">
        <v>13000</v>
      </c>
      <c r="F101" s="13">
        <v>13000</v>
      </c>
      <c r="G101" s="14">
        <v>13000</v>
      </c>
    </row>
    <row r="102" spans="1:7" ht="28.5">
      <c r="A102" s="129" t="s">
        <v>68</v>
      </c>
      <c r="B102" s="72"/>
      <c r="C102" s="140" t="s">
        <v>586</v>
      </c>
      <c r="D102" s="140" t="s">
        <v>586</v>
      </c>
      <c r="E102" s="140" t="s">
        <v>586</v>
      </c>
      <c r="F102" s="140" t="s">
        <v>586</v>
      </c>
      <c r="G102" s="141" t="s">
        <v>586</v>
      </c>
    </row>
    <row r="103" spans="1:7" ht="14.25">
      <c r="A103" s="129" t="s">
        <v>359</v>
      </c>
      <c r="B103" s="72"/>
      <c r="C103" s="145" t="s">
        <v>587</v>
      </c>
      <c r="D103" s="145" t="s">
        <v>587</v>
      </c>
      <c r="E103" s="145" t="s">
        <v>587</v>
      </c>
      <c r="F103" s="145" t="s">
        <v>587</v>
      </c>
      <c r="G103" s="141" t="s">
        <v>586</v>
      </c>
    </row>
    <row r="104" spans="1:7" ht="31.5" customHeight="1">
      <c r="A104" s="129" t="s">
        <v>801</v>
      </c>
      <c r="B104" s="72"/>
      <c r="C104" s="145" t="s">
        <v>587</v>
      </c>
      <c r="D104" s="145" t="s">
        <v>587</v>
      </c>
      <c r="E104" s="145" t="s">
        <v>587</v>
      </c>
      <c r="F104" s="145" t="s">
        <v>587</v>
      </c>
      <c r="G104" s="141" t="s">
        <v>586</v>
      </c>
    </row>
    <row r="105" spans="1:7" ht="15" customHeight="1">
      <c r="A105" s="129" t="s">
        <v>1082</v>
      </c>
      <c r="B105" s="72"/>
      <c r="C105" s="140" t="s">
        <v>586</v>
      </c>
      <c r="D105" s="140" t="s">
        <v>586</v>
      </c>
      <c r="E105" s="140" t="s">
        <v>586</v>
      </c>
      <c r="F105" s="140" t="s">
        <v>586</v>
      </c>
      <c r="G105" s="146" t="s">
        <v>587</v>
      </c>
    </row>
    <row r="106" spans="1:7" ht="15" customHeight="1">
      <c r="A106" s="129" t="s">
        <v>711</v>
      </c>
      <c r="B106" s="72"/>
      <c r="C106" s="145" t="s">
        <v>587</v>
      </c>
      <c r="D106" s="145" t="s">
        <v>587</v>
      </c>
      <c r="E106" s="13">
        <v>24000</v>
      </c>
      <c r="F106" s="13">
        <v>24000</v>
      </c>
      <c r="G106" s="141" t="s">
        <v>586</v>
      </c>
    </row>
    <row r="107" spans="1:7" ht="15" customHeight="1">
      <c r="A107" s="129" t="s">
        <v>712</v>
      </c>
      <c r="B107" s="72"/>
      <c r="C107" s="145" t="s">
        <v>587</v>
      </c>
      <c r="D107" s="145" t="s">
        <v>587</v>
      </c>
      <c r="E107" s="13">
        <v>31000</v>
      </c>
      <c r="F107" s="13">
        <v>31000</v>
      </c>
      <c r="G107" s="146" t="s">
        <v>587</v>
      </c>
    </row>
    <row r="108" spans="1:7" ht="15" customHeight="1">
      <c r="A108" s="129" t="s">
        <v>713</v>
      </c>
      <c r="B108" s="72"/>
      <c r="C108" s="145" t="s">
        <v>587</v>
      </c>
      <c r="D108" s="145" t="s">
        <v>587</v>
      </c>
      <c r="E108" s="145" t="s">
        <v>587</v>
      </c>
      <c r="F108" s="145" t="s">
        <v>587</v>
      </c>
      <c r="G108" s="14">
        <v>17000</v>
      </c>
    </row>
    <row r="109" spans="1:7" ht="15" customHeight="1">
      <c r="A109" s="129" t="s">
        <v>714</v>
      </c>
      <c r="B109" s="72"/>
      <c r="C109" s="145" t="s">
        <v>587</v>
      </c>
      <c r="D109" s="145" t="s">
        <v>587</v>
      </c>
      <c r="E109" s="145" t="s">
        <v>587</v>
      </c>
      <c r="F109" s="145" t="s">
        <v>587</v>
      </c>
      <c r="G109" s="14">
        <v>26000</v>
      </c>
    </row>
    <row r="110" spans="1:7" ht="14.25">
      <c r="A110" s="237" t="s">
        <v>716</v>
      </c>
      <c r="B110" s="77"/>
      <c r="C110" s="145" t="s">
        <v>587</v>
      </c>
      <c r="D110" s="145" t="s">
        <v>587</v>
      </c>
      <c r="E110" s="88" t="s">
        <v>725</v>
      </c>
      <c r="F110" s="88" t="s">
        <v>725</v>
      </c>
      <c r="G110" s="141" t="s">
        <v>586</v>
      </c>
    </row>
    <row r="111" spans="1:7" ht="15" customHeight="1">
      <c r="A111" s="237" t="s">
        <v>717</v>
      </c>
      <c r="B111" s="77"/>
      <c r="C111" s="145" t="s">
        <v>587</v>
      </c>
      <c r="D111" s="145" t="s">
        <v>587</v>
      </c>
      <c r="E111" s="145" t="s">
        <v>587</v>
      </c>
      <c r="F111" s="145" t="s">
        <v>587</v>
      </c>
      <c r="G111" s="141" t="s">
        <v>586</v>
      </c>
    </row>
    <row r="112" spans="1:7" ht="15" customHeight="1">
      <c r="A112" s="237" t="s">
        <v>718</v>
      </c>
      <c r="B112" s="77"/>
      <c r="C112" s="145" t="s">
        <v>587</v>
      </c>
      <c r="D112" s="145" t="s">
        <v>587</v>
      </c>
      <c r="E112" s="145" t="s">
        <v>587</v>
      </c>
      <c r="F112" s="145" t="s">
        <v>587</v>
      </c>
      <c r="G112" s="141" t="s">
        <v>586</v>
      </c>
    </row>
    <row r="113" spans="1:7" ht="28.5">
      <c r="A113" s="129" t="s">
        <v>719</v>
      </c>
      <c r="B113" s="72"/>
      <c r="C113" s="140" t="s">
        <v>586</v>
      </c>
      <c r="D113" s="140" t="s">
        <v>586</v>
      </c>
      <c r="E113" s="145" t="s">
        <v>587</v>
      </c>
      <c r="F113" s="145" t="s">
        <v>587</v>
      </c>
      <c r="G113" s="146" t="s">
        <v>587</v>
      </c>
    </row>
    <row r="114" spans="1:7" ht="28.5">
      <c r="A114" s="129" t="s">
        <v>848</v>
      </c>
      <c r="B114" s="72"/>
      <c r="C114" s="145" t="s">
        <v>587</v>
      </c>
      <c r="D114" s="145" t="s">
        <v>587</v>
      </c>
      <c r="E114" s="140" t="s">
        <v>586</v>
      </c>
      <c r="F114" s="140" t="s">
        <v>586</v>
      </c>
      <c r="G114" s="146" t="s">
        <v>587</v>
      </c>
    </row>
    <row r="115" spans="1:7" ht="28.5">
      <c r="A115" s="237" t="s">
        <v>850</v>
      </c>
      <c r="B115" s="77"/>
      <c r="C115" s="145" t="s">
        <v>587</v>
      </c>
      <c r="D115" s="145" t="s">
        <v>587</v>
      </c>
      <c r="E115" s="145" t="s">
        <v>587</v>
      </c>
      <c r="F115" s="145" t="s">
        <v>587</v>
      </c>
      <c r="G115" s="141" t="s">
        <v>586</v>
      </c>
    </row>
    <row r="116" spans="1:7" ht="42.75">
      <c r="A116" s="237" t="s">
        <v>963</v>
      </c>
      <c r="B116" s="72"/>
      <c r="C116" s="145" t="s">
        <v>587</v>
      </c>
      <c r="D116" s="145" t="s">
        <v>587</v>
      </c>
      <c r="E116" s="13">
        <v>75000</v>
      </c>
      <c r="F116" s="13">
        <v>75000</v>
      </c>
      <c r="G116" s="146" t="s">
        <v>587</v>
      </c>
    </row>
    <row r="117" spans="1:7" ht="28.5">
      <c r="A117" s="237" t="s">
        <v>708</v>
      </c>
      <c r="B117" s="72"/>
      <c r="C117" s="145" t="s">
        <v>587</v>
      </c>
      <c r="D117" s="145" t="s">
        <v>587</v>
      </c>
      <c r="E117" s="145" t="s">
        <v>587</v>
      </c>
      <c r="F117" s="145" t="s">
        <v>587</v>
      </c>
      <c r="G117" s="14">
        <v>44000</v>
      </c>
    </row>
    <row r="118" spans="1:7" ht="42.75">
      <c r="A118" s="237" t="s">
        <v>875</v>
      </c>
      <c r="B118" s="77"/>
      <c r="C118" s="145" t="s">
        <v>587</v>
      </c>
      <c r="D118" s="145" t="s">
        <v>587</v>
      </c>
      <c r="E118" s="145" t="s">
        <v>587</v>
      </c>
      <c r="F118" s="145" t="s">
        <v>587</v>
      </c>
      <c r="G118" s="14">
        <v>90000</v>
      </c>
    </row>
    <row r="119" spans="1:7" ht="29.25" thickBot="1">
      <c r="A119" s="238" t="s">
        <v>722</v>
      </c>
      <c r="B119" s="239"/>
      <c r="C119" s="240" t="s">
        <v>587</v>
      </c>
      <c r="D119" s="240" t="s">
        <v>587</v>
      </c>
      <c r="E119" s="240" t="s">
        <v>587</v>
      </c>
      <c r="F119" s="240" t="s">
        <v>587</v>
      </c>
      <c r="G119" s="22">
        <v>198000</v>
      </c>
    </row>
  </sheetData>
  <mergeCells count="10">
    <mergeCell ref="A2:G2"/>
    <mergeCell ref="A1:G1"/>
    <mergeCell ref="B5:B6"/>
    <mergeCell ref="G5:G6"/>
    <mergeCell ref="C4:D4"/>
    <mergeCell ref="E4:F4"/>
    <mergeCell ref="B7:B8"/>
    <mergeCell ref="D5:D6"/>
    <mergeCell ref="C7:C8"/>
    <mergeCell ref="F5:F6"/>
  </mergeCells>
  <printOptions/>
  <pageMargins left="0.4330708661417323" right="0.4724409448818898" top="0.2755905511811024" bottom="0.31496062992125984" header="0.5118110236220472" footer="0.5118110236220472"/>
  <pageSetup fitToHeight="2" horizontalDpi="600" verticalDpi="600" orientation="portrait" paperSize="9" scale="20" r:id="rId1"/>
  <rowBreaks count="2" manualBreakCount="2">
    <brk id="71" max="7" man="1"/>
    <brk id="148" max="6" man="1"/>
  </rowBreaks>
</worksheet>
</file>

<file path=xl/worksheets/sheet9.xml><?xml version="1.0" encoding="utf-8"?>
<worksheet xmlns="http://schemas.openxmlformats.org/spreadsheetml/2006/main" xmlns:r="http://schemas.openxmlformats.org/officeDocument/2006/relationships">
  <sheetPr codeName="Sheet29"/>
  <dimension ref="A1:H111"/>
  <sheetViews>
    <sheetView zoomScale="70" zoomScaleNormal="70" workbookViewId="0" topLeftCell="A1">
      <pane xSplit="1" ySplit="9" topLeftCell="B17" activePane="bottomRight" state="frozen"/>
      <selection pane="topLeft" activeCell="A1" sqref="A1"/>
      <selection pane="topRight" activeCell="C1" sqref="C1"/>
      <selection pane="bottomLeft" activeCell="A9" sqref="A9"/>
      <selection pane="bottomRight" activeCell="K20" sqref="K20"/>
    </sheetView>
  </sheetViews>
  <sheetFormatPr defaultColWidth="8.875" defaultRowHeight="12.75"/>
  <cols>
    <col min="1" max="1" width="77.125" style="113" customWidth="1"/>
    <col min="2" max="2" width="39.75390625" style="113" customWidth="1"/>
    <col min="3" max="4" width="19.75390625" style="113" customWidth="1"/>
    <col min="5" max="5" width="21.875" style="113" customWidth="1"/>
    <col min="6" max="6" width="21.25390625" style="113" customWidth="1"/>
    <col min="7" max="16384" width="8.875" style="113" customWidth="1"/>
  </cols>
  <sheetData>
    <row r="1" spans="1:6" ht="24" customHeight="1">
      <c r="A1" s="673" t="s">
        <v>91</v>
      </c>
      <c r="B1" s="673"/>
      <c r="C1" s="673"/>
      <c r="D1" s="673"/>
      <c r="E1" s="673"/>
      <c r="F1" s="673"/>
    </row>
    <row r="2" spans="1:8" s="1" customFormat="1" ht="22.5" customHeight="1" thickBot="1">
      <c r="A2" s="642" t="s">
        <v>93</v>
      </c>
      <c r="B2" s="642"/>
      <c r="C2" s="642"/>
      <c r="D2" s="642"/>
      <c r="E2" s="642"/>
      <c r="F2" s="642"/>
      <c r="G2" s="525"/>
      <c r="H2" s="525"/>
    </row>
    <row r="3" spans="1:6" s="1" customFormat="1" ht="72" customHeight="1">
      <c r="A3" s="632"/>
      <c r="B3" s="163" t="s">
        <v>270</v>
      </c>
      <c r="C3" s="164" t="s">
        <v>236</v>
      </c>
      <c r="D3" s="164" t="s">
        <v>236</v>
      </c>
      <c r="E3" s="164" t="s">
        <v>271</v>
      </c>
      <c r="F3" s="165" t="s">
        <v>271</v>
      </c>
    </row>
    <row r="4" spans="1:6" s="1" customFormat="1" ht="29.25" customHeight="1">
      <c r="A4" s="191"/>
      <c r="B4" s="167" t="s">
        <v>234</v>
      </c>
      <c r="C4" s="194" t="s">
        <v>745</v>
      </c>
      <c r="D4" s="644" t="s">
        <v>460</v>
      </c>
      <c r="E4" s="644"/>
      <c r="F4" s="116" t="s">
        <v>747</v>
      </c>
    </row>
    <row r="5" spans="1:6" s="1" customFormat="1" ht="30.75" customHeight="1">
      <c r="A5" s="44" t="s">
        <v>855</v>
      </c>
      <c r="B5" s="647" t="s">
        <v>238</v>
      </c>
      <c r="C5" s="198"/>
      <c r="D5" s="198"/>
      <c r="E5" s="668" t="s">
        <v>587</v>
      </c>
      <c r="F5" s="667" t="s">
        <v>587</v>
      </c>
    </row>
    <row r="6" spans="1:6" s="1" customFormat="1" ht="18" customHeight="1">
      <c r="A6" s="166" t="s">
        <v>518</v>
      </c>
      <c r="B6" s="648"/>
      <c r="C6" s="368">
        <f>(867000)+22000</f>
        <v>889000</v>
      </c>
      <c r="D6" s="368">
        <f>(907000)+22000</f>
        <v>929000</v>
      </c>
      <c r="E6" s="672"/>
      <c r="F6" s="666"/>
    </row>
    <row r="7" spans="1:6" s="1" customFormat="1" ht="18.75">
      <c r="A7" s="166"/>
      <c r="B7" s="647" t="s">
        <v>724</v>
      </c>
      <c r="C7" s="668" t="s">
        <v>587</v>
      </c>
      <c r="D7" s="220" t="s">
        <v>587</v>
      </c>
      <c r="E7" s="198"/>
      <c r="F7" s="279"/>
    </row>
    <row r="8" spans="1:6" s="1" customFormat="1" ht="20.25" customHeight="1" thickBot="1">
      <c r="A8" s="199"/>
      <c r="B8" s="649"/>
      <c r="C8" s="669"/>
      <c r="D8" s="219" t="s">
        <v>587</v>
      </c>
      <c r="E8" s="503">
        <f>(992000)+22000</f>
        <v>1014000</v>
      </c>
      <c r="F8" s="500">
        <f>(1077000)+22000</f>
        <v>1099000</v>
      </c>
    </row>
    <row r="9" spans="1:6" ht="18">
      <c r="A9" s="221" t="s">
        <v>749</v>
      </c>
      <c r="B9" s="223" t="s">
        <v>235</v>
      </c>
      <c r="C9" s="224"/>
      <c r="D9" s="224"/>
      <c r="E9" s="224"/>
      <c r="F9" s="225"/>
    </row>
    <row r="10" spans="1:6" ht="18">
      <c r="A10" s="226" t="s">
        <v>585</v>
      </c>
      <c r="B10" s="227"/>
      <c r="C10" s="228"/>
      <c r="D10" s="228"/>
      <c r="E10" s="228"/>
      <c r="F10" s="229"/>
    </row>
    <row r="11" spans="1:6" ht="9" customHeight="1">
      <c r="A11" s="68"/>
      <c r="B11" s="74"/>
      <c r="C11" s="230"/>
      <c r="D11" s="230"/>
      <c r="E11" s="230"/>
      <c r="F11" s="231"/>
    </row>
    <row r="12" spans="1:6" ht="28.5">
      <c r="A12" s="129" t="s">
        <v>519</v>
      </c>
      <c r="B12" s="72"/>
      <c r="C12" s="140" t="s">
        <v>586</v>
      </c>
      <c r="D12" s="140" t="s">
        <v>586</v>
      </c>
      <c r="E12" s="140" t="s">
        <v>586</v>
      </c>
      <c r="F12" s="141" t="s">
        <v>586</v>
      </c>
    </row>
    <row r="13" spans="1:6" ht="15" customHeight="1">
      <c r="A13" s="129" t="s">
        <v>193</v>
      </c>
      <c r="B13" s="72"/>
      <c r="C13" s="140" t="s">
        <v>586</v>
      </c>
      <c r="D13" s="140" t="s">
        <v>586</v>
      </c>
      <c r="E13" s="140" t="s">
        <v>586</v>
      </c>
      <c r="F13" s="141" t="s">
        <v>586</v>
      </c>
    </row>
    <row r="14" spans="1:6" ht="28.5">
      <c r="A14" s="129" t="s">
        <v>520</v>
      </c>
      <c r="B14" s="72"/>
      <c r="C14" s="140" t="s">
        <v>586</v>
      </c>
      <c r="D14" s="140" t="s">
        <v>586</v>
      </c>
      <c r="E14" s="140" t="s">
        <v>586</v>
      </c>
      <c r="F14" s="141" t="s">
        <v>586</v>
      </c>
    </row>
    <row r="15" spans="1:6" ht="23.25" customHeight="1">
      <c r="A15" s="129" t="s">
        <v>1059</v>
      </c>
      <c r="B15" s="72"/>
      <c r="C15" s="140" t="s">
        <v>586</v>
      </c>
      <c r="D15" s="140" t="s">
        <v>586</v>
      </c>
      <c r="E15" s="140" t="s">
        <v>586</v>
      </c>
      <c r="F15" s="141" t="s">
        <v>586</v>
      </c>
    </row>
    <row r="16" spans="1:6" ht="14.25">
      <c r="A16" s="129" t="s">
        <v>835</v>
      </c>
      <c r="B16" s="72"/>
      <c r="C16" s="140" t="s">
        <v>586</v>
      </c>
      <c r="D16" s="140" t="s">
        <v>586</v>
      </c>
      <c r="E16" s="140" t="s">
        <v>586</v>
      </c>
      <c r="F16" s="141" t="s">
        <v>586</v>
      </c>
    </row>
    <row r="17" spans="1:6" ht="18.75" customHeight="1">
      <c r="A17" s="129" t="s">
        <v>836</v>
      </c>
      <c r="B17" s="72"/>
      <c r="C17" s="145" t="s">
        <v>587</v>
      </c>
      <c r="D17" s="145" t="s">
        <v>587</v>
      </c>
      <c r="E17" s="145" t="s">
        <v>587</v>
      </c>
      <c r="F17" s="141" t="s">
        <v>586</v>
      </c>
    </row>
    <row r="18" spans="1:6" ht="15.75">
      <c r="A18" s="68"/>
      <c r="B18" s="74"/>
      <c r="C18" s="232"/>
      <c r="D18" s="232"/>
      <c r="E18" s="232"/>
      <c r="F18" s="233"/>
    </row>
    <row r="19" spans="1:6" ht="15.75">
      <c r="A19" s="68"/>
      <c r="B19" s="74"/>
      <c r="C19" s="232"/>
      <c r="D19" s="232"/>
      <c r="E19" s="232"/>
      <c r="F19" s="233"/>
    </row>
    <row r="20" spans="1:6" ht="18">
      <c r="A20" s="135" t="s">
        <v>465</v>
      </c>
      <c r="B20" s="69"/>
      <c r="C20" s="232"/>
      <c r="D20" s="232"/>
      <c r="E20" s="232"/>
      <c r="F20" s="233"/>
    </row>
    <row r="21" spans="1:6" ht="9.75" customHeight="1">
      <c r="A21" s="68"/>
      <c r="B21" s="74"/>
      <c r="C21" s="232"/>
      <c r="D21" s="232"/>
      <c r="E21" s="232"/>
      <c r="F21" s="233"/>
    </row>
    <row r="22" spans="1:6" ht="17.25" customHeight="1">
      <c r="A22" s="129" t="s">
        <v>466</v>
      </c>
      <c r="B22" s="72"/>
      <c r="C22" s="140" t="s">
        <v>586</v>
      </c>
      <c r="D22" s="140" t="s">
        <v>586</v>
      </c>
      <c r="E22" s="140" t="s">
        <v>586</v>
      </c>
      <c r="F22" s="141" t="s">
        <v>586</v>
      </c>
    </row>
    <row r="23" spans="1:6" ht="14.25">
      <c r="A23" s="129" t="s">
        <v>467</v>
      </c>
      <c r="B23" s="72"/>
      <c r="C23" s="140" t="s">
        <v>586</v>
      </c>
      <c r="D23" s="140" t="s">
        <v>586</v>
      </c>
      <c r="E23" s="140" t="s">
        <v>586</v>
      </c>
      <c r="F23" s="141" t="s">
        <v>586</v>
      </c>
    </row>
    <row r="24" spans="1:6" ht="17.25" customHeight="1">
      <c r="A24" s="129" t="s">
        <v>483</v>
      </c>
      <c r="B24" s="72"/>
      <c r="C24" s="140" t="s">
        <v>586</v>
      </c>
      <c r="D24" s="140" t="s">
        <v>586</v>
      </c>
      <c r="E24" s="140" t="s">
        <v>586</v>
      </c>
      <c r="F24" s="141" t="s">
        <v>586</v>
      </c>
    </row>
    <row r="25" spans="1:6" ht="28.5">
      <c r="A25" s="129" t="s">
        <v>469</v>
      </c>
      <c r="B25" s="72"/>
      <c r="C25" s="140" t="s">
        <v>586</v>
      </c>
      <c r="D25" s="140" t="s">
        <v>586</v>
      </c>
      <c r="E25" s="140" t="s">
        <v>586</v>
      </c>
      <c r="F25" s="141" t="s">
        <v>586</v>
      </c>
    </row>
    <row r="26" spans="1:6" ht="21" customHeight="1">
      <c r="A26" s="129" t="s">
        <v>990</v>
      </c>
      <c r="B26" s="72"/>
      <c r="C26" s="140" t="s">
        <v>586</v>
      </c>
      <c r="D26" s="140" t="s">
        <v>586</v>
      </c>
      <c r="E26" s="140" t="s">
        <v>586</v>
      </c>
      <c r="F26" s="141" t="s">
        <v>586</v>
      </c>
    </row>
    <row r="27" spans="1:6" ht="17.25" customHeight="1">
      <c r="A27" s="129" t="s">
        <v>991</v>
      </c>
      <c r="B27" s="72"/>
      <c r="C27" s="140" t="s">
        <v>586</v>
      </c>
      <c r="D27" s="140" t="s">
        <v>586</v>
      </c>
      <c r="E27" s="140" t="s">
        <v>586</v>
      </c>
      <c r="F27" s="141" t="s">
        <v>586</v>
      </c>
    </row>
    <row r="28" spans="1:6" ht="17.25" customHeight="1">
      <c r="A28" s="129" t="s">
        <v>992</v>
      </c>
      <c r="B28" s="72"/>
      <c r="C28" s="140" t="s">
        <v>586</v>
      </c>
      <c r="D28" s="140" t="s">
        <v>586</v>
      </c>
      <c r="E28" s="140" t="s">
        <v>586</v>
      </c>
      <c r="F28" s="141" t="s">
        <v>586</v>
      </c>
    </row>
    <row r="29" spans="1:6" ht="14.25">
      <c r="A29" s="129" t="s">
        <v>709</v>
      </c>
      <c r="B29" s="72"/>
      <c r="C29" s="140" t="s">
        <v>586</v>
      </c>
      <c r="D29" s="140" t="s">
        <v>586</v>
      </c>
      <c r="E29" s="140" t="s">
        <v>586</v>
      </c>
      <c r="F29" s="146" t="s">
        <v>587</v>
      </c>
    </row>
    <row r="30" spans="1:6" ht="14.25">
      <c r="A30" s="129" t="s">
        <v>1096</v>
      </c>
      <c r="B30" s="72"/>
      <c r="C30" s="140" t="s">
        <v>586</v>
      </c>
      <c r="D30" s="140" t="s">
        <v>586</v>
      </c>
      <c r="E30" s="140" t="s">
        <v>586</v>
      </c>
      <c r="F30" s="141" t="s">
        <v>586</v>
      </c>
    </row>
    <row r="31" spans="1:6" ht="28.5">
      <c r="A31" s="129" t="s">
        <v>994</v>
      </c>
      <c r="B31" s="72"/>
      <c r="C31" s="145" t="s">
        <v>587</v>
      </c>
      <c r="D31" s="13">
        <v>13000</v>
      </c>
      <c r="E31" s="13">
        <v>13000</v>
      </c>
      <c r="F31" s="14">
        <v>13000</v>
      </c>
    </row>
    <row r="32" spans="1:6" ht="15.75">
      <c r="A32" s="68"/>
      <c r="B32" s="74"/>
      <c r="C32" s="232"/>
      <c r="D32" s="232"/>
      <c r="E32" s="232"/>
      <c r="F32" s="233"/>
    </row>
    <row r="33" spans="1:6" ht="15.75">
      <c r="A33" s="68"/>
      <c r="B33" s="74"/>
      <c r="C33" s="232"/>
      <c r="D33" s="232"/>
      <c r="E33" s="232"/>
      <c r="F33" s="233"/>
    </row>
    <row r="34" spans="1:6" ht="18">
      <c r="A34" s="135" t="s">
        <v>424</v>
      </c>
      <c r="B34" s="69"/>
      <c r="C34" s="232"/>
      <c r="D34" s="232"/>
      <c r="E34" s="232"/>
      <c r="F34" s="233"/>
    </row>
    <row r="35" spans="1:6" ht="8.25" customHeight="1">
      <c r="A35" s="68"/>
      <c r="B35" s="74"/>
      <c r="C35" s="232"/>
      <c r="D35" s="232"/>
      <c r="E35" s="232"/>
      <c r="F35" s="233"/>
    </row>
    <row r="36" spans="1:6" ht="15" customHeight="1">
      <c r="A36" s="129" t="s">
        <v>425</v>
      </c>
      <c r="B36" s="72"/>
      <c r="C36" s="140" t="s">
        <v>586</v>
      </c>
      <c r="D36" s="140" t="s">
        <v>586</v>
      </c>
      <c r="E36" s="140" t="s">
        <v>586</v>
      </c>
      <c r="F36" s="141" t="s">
        <v>586</v>
      </c>
    </row>
    <row r="37" spans="1:6" ht="15" customHeight="1">
      <c r="A37" s="129" t="s">
        <v>426</v>
      </c>
      <c r="B37" s="72"/>
      <c r="C37" s="140" t="s">
        <v>586</v>
      </c>
      <c r="D37" s="140" t="s">
        <v>586</v>
      </c>
      <c r="E37" s="140" t="s">
        <v>586</v>
      </c>
      <c r="F37" s="141" t="s">
        <v>586</v>
      </c>
    </row>
    <row r="38" spans="1:6" ht="14.25">
      <c r="A38" s="129" t="s">
        <v>428</v>
      </c>
      <c r="B38" s="72"/>
      <c r="C38" s="140" t="s">
        <v>586</v>
      </c>
      <c r="D38" s="140" t="s">
        <v>586</v>
      </c>
      <c r="E38" s="140" t="s">
        <v>586</v>
      </c>
      <c r="F38" s="141" t="s">
        <v>586</v>
      </c>
    </row>
    <row r="39" spans="1:6" ht="15" customHeight="1">
      <c r="A39" s="129" t="s">
        <v>996</v>
      </c>
      <c r="B39" s="72"/>
      <c r="C39" s="149" t="s">
        <v>587</v>
      </c>
      <c r="D39" s="149" t="s">
        <v>587</v>
      </c>
      <c r="E39" s="149" t="s">
        <v>587</v>
      </c>
      <c r="F39" s="141" t="s">
        <v>586</v>
      </c>
    </row>
    <row r="40" spans="1:6" ht="15" customHeight="1">
      <c r="A40" s="129" t="s">
        <v>999</v>
      </c>
      <c r="B40" s="72"/>
      <c r="C40" s="145" t="s">
        <v>587</v>
      </c>
      <c r="D40" s="140" t="s">
        <v>586</v>
      </c>
      <c r="E40" s="140" t="s">
        <v>586</v>
      </c>
      <c r="F40" s="141" t="s">
        <v>586</v>
      </c>
    </row>
    <row r="41" spans="1:6" ht="18.75" customHeight="1">
      <c r="A41" s="129" t="s">
        <v>997</v>
      </c>
      <c r="B41" s="72"/>
      <c r="C41" s="145" t="s">
        <v>587</v>
      </c>
      <c r="D41" s="145" t="s">
        <v>587</v>
      </c>
      <c r="E41" s="145" t="s">
        <v>587</v>
      </c>
      <c r="F41" s="141" t="s">
        <v>586</v>
      </c>
    </row>
    <row r="42" spans="1:6" ht="15" customHeight="1">
      <c r="A42" s="129" t="s">
        <v>167</v>
      </c>
      <c r="B42" s="72"/>
      <c r="C42" s="145" t="s">
        <v>587</v>
      </c>
      <c r="D42" s="145" t="s">
        <v>587</v>
      </c>
      <c r="E42" s="145" t="s">
        <v>587</v>
      </c>
      <c r="F42" s="141" t="s">
        <v>586</v>
      </c>
    </row>
    <row r="43" spans="1:6" ht="28.5">
      <c r="A43" s="129" t="s">
        <v>998</v>
      </c>
      <c r="B43" s="72"/>
      <c r="C43" s="149" t="s">
        <v>587</v>
      </c>
      <c r="D43" s="140" t="s">
        <v>586</v>
      </c>
      <c r="E43" s="140" t="s">
        <v>586</v>
      </c>
      <c r="F43" s="141" t="s">
        <v>586</v>
      </c>
    </row>
    <row r="44" spans="1:6" ht="15">
      <c r="A44" s="129" t="s">
        <v>459</v>
      </c>
      <c r="B44" s="72"/>
      <c r="C44" s="149" t="s">
        <v>587</v>
      </c>
      <c r="D44" s="149" t="s">
        <v>587</v>
      </c>
      <c r="E44" s="149" t="s">
        <v>587</v>
      </c>
      <c r="F44" s="14">
        <v>35000</v>
      </c>
    </row>
    <row r="45" spans="1:6" ht="15.75">
      <c r="A45" s="68"/>
      <c r="B45" s="74"/>
      <c r="C45" s="232"/>
      <c r="D45" s="232"/>
      <c r="E45" s="232"/>
      <c r="F45" s="233"/>
    </row>
    <row r="46" spans="1:6" ht="18">
      <c r="A46" s="135" t="s">
        <v>429</v>
      </c>
      <c r="B46" s="69"/>
      <c r="C46" s="232"/>
      <c r="D46" s="232"/>
      <c r="E46" s="232"/>
      <c r="F46" s="233"/>
    </row>
    <row r="47" spans="1:6" ht="8.25" customHeight="1">
      <c r="A47" s="68"/>
      <c r="B47" s="74"/>
      <c r="C47" s="232"/>
      <c r="D47" s="232"/>
      <c r="E47" s="232"/>
      <c r="F47" s="233"/>
    </row>
    <row r="48" spans="1:6" ht="28.5">
      <c r="A48" s="129" t="s">
        <v>1001</v>
      </c>
      <c r="B48" s="72"/>
      <c r="C48" s="140" t="s">
        <v>586</v>
      </c>
      <c r="D48" s="140" t="s">
        <v>586</v>
      </c>
      <c r="E48" s="140" t="s">
        <v>586</v>
      </c>
      <c r="F48" s="141" t="s">
        <v>586</v>
      </c>
    </row>
    <row r="49" spans="1:6" ht="18.75" customHeight="1">
      <c r="A49" s="129" t="s">
        <v>1002</v>
      </c>
      <c r="B49" s="72"/>
      <c r="C49" s="140" t="s">
        <v>586</v>
      </c>
      <c r="D49" s="140" t="s">
        <v>586</v>
      </c>
      <c r="E49" s="140" t="s">
        <v>586</v>
      </c>
      <c r="F49" s="141" t="s">
        <v>586</v>
      </c>
    </row>
    <row r="50" spans="1:6" ht="18.75" customHeight="1">
      <c r="A50" s="129" t="s">
        <v>1003</v>
      </c>
      <c r="B50" s="72"/>
      <c r="C50" s="140" t="s">
        <v>586</v>
      </c>
      <c r="D50" s="140" t="s">
        <v>586</v>
      </c>
      <c r="E50" s="140" t="s">
        <v>586</v>
      </c>
      <c r="F50" s="141" t="s">
        <v>586</v>
      </c>
    </row>
    <row r="51" spans="1:6" ht="17.25" customHeight="1">
      <c r="A51" s="129" t="s">
        <v>1006</v>
      </c>
      <c r="B51" s="72"/>
      <c r="C51" s="140" t="s">
        <v>586</v>
      </c>
      <c r="D51" s="140" t="s">
        <v>586</v>
      </c>
      <c r="E51" s="140" t="s">
        <v>586</v>
      </c>
      <c r="F51" s="141" t="s">
        <v>586</v>
      </c>
    </row>
    <row r="52" spans="1:6" ht="15" customHeight="1">
      <c r="A52" s="129" t="s">
        <v>1007</v>
      </c>
      <c r="B52" s="72"/>
      <c r="C52" s="140" t="s">
        <v>586</v>
      </c>
      <c r="D52" s="140" t="s">
        <v>586</v>
      </c>
      <c r="E52" s="140" t="s">
        <v>586</v>
      </c>
      <c r="F52" s="141" t="s">
        <v>586</v>
      </c>
    </row>
    <row r="53" spans="1:6" ht="15" customHeight="1">
      <c r="A53" s="129" t="s">
        <v>1005</v>
      </c>
      <c r="B53" s="72"/>
      <c r="C53" s="145" t="s">
        <v>587</v>
      </c>
      <c r="D53" s="140" t="s">
        <v>586</v>
      </c>
      <c r="E53" s="140" t="s">
        <v>586</v>
      </c>
      <c r="F53" s="141" t="s">
        <v>586</v>
      </c>
    </row>
    <row r="54" spans="1:6" ht="15" customHeight="1">
      <c r="A54" s="129" t="s">
        <v>1008</v>
      </c>
      <c r="B54" s="72"/>
      <c r="C54" s="145" t="s">
        <v>587</v>
      </c>
      <c r="D54" s="140" t="s">
        <v>586</v>
      </c>
      <c r="E54" s="140" t="s">
        <v>586</v>
      </c>
      <c r="F54" s="141" t="s">
        <v>586</v>
      </c>
    </row>
    <row r="55" spans="1:6" ht="28.5">
      <c r="A55" s="129" t="s">
        <v>461</v>
      </c>
      <c r="B55" s="72" t="s">
        <v>462</v>
      </c>
      <c r="C55" s="145" t="s">
        <v>587</v>
      </c>
      <c r="D55" s="145" t="s">
        <v>587</v>
      </c>
      <c r="E55" s="140" t="s">
        <v>586</v>
      </c>
      <c r="F55" s="141" t="s">
        <v>586</v>
      </c>
    </row>
    <row r="56" spans="1:6" ht="16.5" customHeight="1">
      <c r="A56" s="129" t="s">
        <v>1009</v>
      </c>
      <c r="B56" s="72"/>
      <c r="C56" s="145" t="s">
        <v>587</v>
      </c>
      <c r="D56" s="13">
        <v>3000</v>
      </c>
      <c r="E56" s="13">
        <v>3000</v>
      </c>
      <c r="F56" s="141" t="s">
        <v>586</v>
      </c>
    </row>
    <row r="57" spans="1:6" ht="28.5">
      <c r="A57" s="129" t="s">
        <v>1038</v>
      </c>
      <c r="B57" s="72" t="s">
        <v>386</v>
      </c>
      <c r="C57" s="145" t="s">
        <v>587</v>
      </c>
      <c r="D57" s="145" t="s">
        <v>587</v>
      </c>
      <c r="E57" s="145" t="s">
        <v>587</v>
      </c>
      <c r="F57" s="14">
        <v>39000</v>
      </c>
    </row>
    <row r="58" spans="1:6" ht="14.25">
      <c r="A58" s="129" t="s">
        <v>310</v>
      </c>
      <c r="B58" s="72"/>
      <c r="C58" s="140" t="s">
        <v>586</v>
      </c>
      <c r="D58" s="140" t="s">
        <v>586</v>
      </c>
      <c r="E58" s="140" t="s">
        <v>586</v>
      </c>
      <c r="F58" s="141" t="s">
        <v>586</v>
      </c>
    </row>
    <row r="59" spans="1:6" ht="18">
      <c r="A59" s="71"/>
      <c r="B59" s="234"/>
      <c r="C59" s="235"/>
      <c r="D59" s="235"/>
      <c r="E59" s="235"/>
      <c r="F59" s="236"/>
    </row>
    <row r="60" spans="1:6" ht="18">
      <c r="A60" s="135" t="s">
        <v>485</v>
      </c>
      <c r="B60" s="69"/>
      <c r="C60" s="235"/>
      <c r="D60" s="235"/>
      <c r="E60" s="235"/>
      <c r="F60" s="236"/>
    </row>
    <row r="61" spans="1:6" ht="9" customHeight="1">
      <c r="A61" s="68"/>
      <c r="B61" s="74"/>
      <c r="C61" s="235"/>
      <c r="D61" s="235"/>
      <c r="E61" s="235"/>
      <c r="F61" s="236"/>
    </row>
    <row r="62" spans="1:6" ht="14.25">
      <c r="A62" s="129" t="s">
        <v>257</v>
      </c>
      <c r="B62" s="72"/>
      <c r="C62" s="140" t="s">
        <v>586</v>
      </c>
      <c r="D62" s="140" t="s">
        <v>586</v>
      </c>
      <c r="E62" s="140" t="s">
        <v>586</v>
      </c>
      <c r="F62" s="141" t="s">
        <v>586</v>
      </c>
    </row>
    <row r="63" spans="1:6" ht="14.25">
      <c r="A63" s="129" t="s">
        <v>1010</v>
      </c>
      <c r="B63" s="72"/>
      <c r="C63" s="140" t="s">
        <v>586</v>
      </c>
      <c r="D63" s="140" t="s">
        <v>586</v>
      </c>
      <c r="E63" s="140" t="s">
        <v>586</v>
      </c>
      <c r="F63" s="146" t="s">
        <v>587</v>
      </c>
    </row>
    <row r="64" spans="1:6" ht="15" customHeight="1">
      <c r="A64" s="129" t="s">
        <v>487</v>
      </c>
      <c r="B64" s="72"/>
      <c r="C64" s="145" t="s">
        <v>587</v>
      </c>
      <c r="D64" s="13" t="s">
        <v>587</v>
      </c>
      <c r="E64" s="13" t="s">
        <v>587</v>
      </c>
      <c r="F64" s="141" t="s">
        <v>586</v>
      </c>
    </row>
    <row r="65" spans="1:6" ht="99.75">
      <c r="A65" s="129" t="s">
        <v>306</v>
      </c>
      <c r="B65" s="72"/>
      <c r="C65" s="13" t="s">
        <v>587</v>
      </c>
      <c r="D65" s="140" t="s">
        <v>586</v>
      </c>
      <c r="E65" s="140" t="s">
        <v>586</v>
      </c>
      <c r="F65" s="141" t="s">
        <v>586</v>
      </c>
    </row>
    <row r="66" spans="1:6" ht="15" customHeight="1">
      <c r="A66" s="129" t="s">
        <v>65</v>
      </c>
      <c r="B66" s="72"/>
      <c r="C66" s="145" t="s">
        <v>587</v>
      </c>
      <c r="D66" s="13">
        <v>11000</v>
      </c>
      <c r="E66" s="13">
        <v>11000</v>
      </c>
      <c r="F66" s="141" t="s">
        <v>586</v>
      </c>
    </row>
    <row r="67" spans="1:6" ht="28.5">
      <c r="A67" s="129" t="s">
        <v>224</v>
      </c>
      <c r="B67" s="72"/>
      <c r="C67" s="145" t="s">
        <v>587</v>
      </c>
      <c r="D67" s="145" t="s">
        <v>587</v>
      </c>
      <c r="E67" s="149" t="s">
        <v>587</v>
      </c>
      <c r="F67" s="14">
        <v>11000</v>
      </c>
    </row>
    <row r="68" spans="1:6" ht="18">
      <c r="A68" s="71"/>
      <c r="B68" s="234"/>
      <c r="C68" s="232"/>
      <c r="D68" s="232"/>
      <c r="E68" s="235"/>
      <c r="F68" s="236"/>
    </row>
    <row r="69" spans="1:6" ht="18">
      <c r="A69" s="135" t="s">
        <v>259</v>
      </c>
      <c r="B69" s="69"/>
      <c r="C69" s="232"/>
      <c r="D69" s="232"/>
      <c r="E69" s="235"/>
      <c r="F69" s="236"/>
    </row>
    <row r="70" spans="1:6" ht="9" customHeight="1">
      <c r="A70" s="68"/>
      <c r="B70" s="74"/>
      <c r="C70" s="232"/>
      <c r="D70" s="232"/>
      <c r="E70" s="235"/>
      <c r="F70" s="236"/>
    </row>
    <row r="71" spans="1:6" ht="30.75" customHeight="1">
      <c r="A71" s="129" t="s">
        <v>260</v>
      </c>
      <c r="B71" s="72"/>
      <c r="C71" s="140" t="s">
        <v>586</v>
      </c>
      <c r="D71" s="140" t="s">
        <v>586</v>
      </c>
      <c r="E71" s="140" t="s">
        <v>586</v>
      </c>
      <c r="F71" s="141" t="s">
        <v>586</v>
      </c>
    </row>
    <row r="72" spans="1:6" ht="14.25">
      <c r="A72" s="129" t="s">
        <v>731</v>
      </c>
      <c r="B72" s="72"/>
      <c r="C72" s="140" t="s">
        <v>586</v>
      </c>
      <c r="D72" s="140" t="s">
        <v>586</v>
      </c>
      <c r="E72" s="140" t="s">
        <v>586</v>
      </c>
      <c r="F72" s="141" t="s">
        <v>586</v>
      </c>
    </row>
    <row r="73" spans="1:6" ht="28.5">
      <c r="A73" s="129" t="s">
        <v>710</v>
      </c>
      <c r="B73" s="72"/>
      <c r="C73" s="13">
        <v>9000</v>
      </c>
      <c r="D73" s="140" t="s">
        <v>586</v>
      </c>
      <c r="E73" s="140" t="s">
        <v>586</v>
      </c>
      <c r="F73" s="141" t="s">
        <v>586</v>
      </c>
    </row>
    <row r="74" spans="1:6" ht="42.75">
      <c r="A74" s="129" t="s">
        <v>307</v>
      </c>
      <c r="B74" s="72"/>
      <c r="C74" s="145" t="s">
        <v>587</v>
      </c>
      <c r="D74" s="13">
        <v>8000</v>
      </c>
      <c r="E74" s="13">
        <v>8000</v>
      </c>
      <c r="F74" s="141" t="s">
        <v>586</v>
      </c>
    </row>
    <row r="75" spans="1:6" ht="14.25">
      <c r="A75" s="129" t="s">
        <v>877</v>
      </c>
      <c r="B75" s="72"/>
      <c r="C75" s="145" t="s">
        <v>587</v>
      </c>
      <c r="D75" s="145" t="s">
        <v>587</v>
      </c>
      <c r="E75" s="145" t="s">
        <v>587</v>
      </c>
      <c r="F75" s="141" t="s">
        <v>586</v>
      </c>
    </row>
    <row r="76" spans="1:6" ht="32.25" customHeight="1">
      <c r="A76" s="129" t="s">
        <v>262</v>
      </c>
      <c r="B76" s="72"/>
      <c r="C76" s="145" t="s">
        <v>587</v>
      </c>
      <c r="D76" s="13">
        <v>7000</v>
      </c>
      <c r="E76" s="13">
        <v>7000</v>
      </c>
      <c r="F76" s="141" t="s">
        <v>586</v>
      </c>
    </row>
    <row r="77" spans="1:6" ht="15.75" customHeight="1">
      <c r="A77" s="129" t="s">
        <v>247</v>
      </c>
      <c r="B77" s="72"/>
      <c r="C77" s="145" t="s">
        <v>587</v>
      </c>
      <c r="D77" s="13">
        <v>15000</v>
      </c>
      <c r="E77" s="13">
        <v>15000</v>
      </c>
      <c r="F77" s="14">
        <v>15000</v>
      </c>
    </row>
    <row r="78" spans="1:6" ht="15">
      <c r="A78" s="129" t="s">
        <v>387</v>
      </c>
      <c r="B78" s="72"/>
      <c r="C78" s="145" t="s">
        <v>587</v>
      </c>
      <c r="D78" s="13">
        <v>35000</v>
      </c>
      <c r="E78" s="13">
        <v>35000</v>
      </c>
      <c r="F78" s="14">
        <v>35000</v>
      </c>
    </row>
    <row r="79" spans="1:6" ht="15">
      <c r="A79" s="133"/>
      <c r="B79" s="134"/>
      <c r="C79" s="145"/>
      <c r="D79" s="145"/>
      <c r="E79" s="145"/>
      <c r="F79" s="146"/>
    </row>
    <row r="80" spans="1:6" ht="15.75">
      <c r="A80" s="68"/>
      <c r="B80" s="74"/>
      <c r="C80" s="232"/>
      <c r="D80" s="232"/>
      <c r="E80" s="232"/>
      <c r="F80" s="233"/>
    </row>
    <row r="81" spans="1:6" ht="18">
      <c r="A81" s="135" t="s">
        <v>249</v>
      </c>
      <c r="B81" s="69"/>
      <c r="C81" s="232"/>
      <c r="D81" s="232"/>
      <c r="E81" s="232"/>
      <c r="F81" s="233"/>
    </row>
    <row r="82" spans="1:6" ht="9" customHeight="1">
      <c r="A82" s="68"/>
      <c r="B82" s="74"/>
      <c r="C82" s="232"/>
      <c r="D82" s="232"/>
      <c r="E82" s="232"/>
      <c r="F82" s="233"/>
    </row>
    <row r="83" spans="1:6" ht="42.75">
      <c r="A83" s="129" t="s">
        <v>251</v>
      </c>
      <c r="B83" s="72"/>
      <c r="C83" s="140" t="s">
        <v>586</v>
      </c>
      <c r="D83" s="140" t="s">
        <v>586</v>
      </c>
      <c r="E83" s="140" t="s">
        <v>586</v>
      </c>
      <c r="F83" s="141" t="s">
        <v>586</v>
      </c>
    </row>
    <row r="84" spans="1:6" ht="57">
      <c r="A84" s="129" t="s">
        <v>695</v>
      </c>
      <c r="B84" s="72"/>
      <c r="C84" s="145" t="s">
        <v>587</v>
      </c>
      <c r="D84" s="145" t="s">
        <v>587</v>
      </c>
      <c r="E84" s="145" t="s">
        <v>587</v>
      </c>
      <c r="F84" s="14">
        <v>23000</v>
      </c>
    </row>
    <row r="85" spans="1:6" ht="15">
      <c r="A85" s="129" t="s">
        <v>783</v>
      </c>
      <c r="B85" s="426"/>
      <c r="C85" s="13">
        <v>15000</v>
      </c>
      <c r="D85" s="13">
        <v>15000</v>
      </c>
      <c r="E85" s="13">
        <v>15000</v>
      </c>
      <c r="F85" s="14">
        <v>15000</v>
      </c>
    </row>
    <row r="86" spans="1:6" ht="57">
      <c r="A86" s="129" t="s">
        <v>1027</v>
      </c>
      <c r="B86" s="72"/>
      <c r="C86" s="145" t="s">
        <v>587</v>
      </c>
      <c r="D86" s="145" t="s">
        <v>587</v>
      </c>
      <c r="E86" s="145" t="s">
        <v>587</v>
      </c>
      <c r="F86" s="14">
        <v>77000</v>
      </c>
    </row>
    <row r="87" spans="1:6" ht="34.5" customHeight="1">
      <c r="A87" s="129" t="s">
        <v>948</v>
      </c>
      <c r="B87" s="72"/>
      <c r="C87" s="145" t="s">
        <v>587</v>
      </c>
      <c r="D87" s="145" t="s">
        <v>587</v>
      </c>
      <c r="E87" s="145" t="s">
        <v>587</v>
      </c>
      <c r="F87" s="14">
        <v>64000</v>
      </c>
    </row>
    <row r="88" spans="1:6" ht="15.75">
      <c r="A88" s="68"/>
      <c r="B88" s="74"/>
      <c r="C88" s="232"/>
      <c r="D88" s="232"/>
      <c r="E88" s="232"/>
      <c r="F88" s="233"/>
    </row>
    <row r="89" spans="1:6" ht="15.75">
      <c r="A89" s="68"/>
      <c r="B89" s="74"/>
      <c r="C89" s="232"/>
      <c r="D89" s="232"/>
      <c r="E89" s="232"/>
      <c r="F89" s="233"/>
    </row>
    <row r="90" spans="1:6" ht="18">
      <c r="A90" s="135" t="s">
        <v>733</v>
      </c>
      <c r="B90" s="69"/>
      <c r="C90" s="232"/>
      <c r="D90" s="232"/>
      <c r="E90" s="232"/>
      <c r="F90" s="233"/>
    </row>
    <row r="91" spans="1:6" ht="9" customHeight="1">
      <c r="A91" s="68"/>
      <c r="B91" s="74"/>
      <c r="C91" s="232"/>
      <c r="D91" s="232"/>
      <c r="E91" s="232"/>
      <c r="F91" s="233"/>
    </row>
    <row r="92" spans="1:6" ht="14.25">
      <c r="A92" s="129" t="s">
        <v>950</v>
      </c>
      <c r="B92" s="72"/>
      <c r="C92" s="140" t="s">
        <v>586</v>
      </c>
      <c r="D92" s="140" t="s">
        <v>586</v>
      </c>
      <c r="E92" s="140" t="s">
        <v>586</v>
      </c>
      <c r="F92" s="141" t="s">
        <v>586</v>
      </c>
    </row>
    <row r="93" spans="1:6" ht="71.25">
      <c r="A93" s="129" t="s">
        <v>434</v>
      </c>
      <c r="B93" s="72"/>
      <c r="C93" s="13">
        <v>13000</v>
      </c>
      <c r="D93" s="13">
        <v>13000</v>
      </c>
      <c r="E93" s="13">
        <v>13000</v>
      </c>
      <c r="F93" s="14">
        <v>13000</v>
      </c>
    </row>
    <row r="94" spans="1:6" ht="28.5">
      <c r="A94" s="129" t="s">
        <v>68</v>
      </c>
      <c r="B94" s="72"/>
      <c r="C94" s="140" t="s">
        <v>586</v>
      </c>
      <c r="D94" s="140" t="s">
        <v>586</v>
      </c>
      <c r="E94" s="140" t="s">
        <v>586</v>
      </c>
      <c r="F94" s="141" t="s">
        <v>586</v>
      </c>
    </row>
    <row r="95" spans="1:6" ht="14.25">
      <c r="A95" s="129" t="s">
        <v>359</v>
      </c>
      <c r="B95" s="72"/>
      <c r="C95" s="145" t="s">
        <v>587</v>
      </c>
      <c r="D95" s="145" t="s">
        <v>587</v>
      </c>
      <c r="E95" s="145" t="s">
        <v>587</v>
      </c>
      <c r="F95" s="141" t="s">
        <v>586</v>
      </c>
    </row>
    <row r="96" spans="1:6" ht="31.5" customHeight="1">
      <c r="A96" s="129" t="s">
        <v>801</v>
      </c>
      <c r="B96" s="72"/>
      <c r="C96" s="145" t="s">
        <v>587</v>
      </c>
      <c r="D96" s="145" t="s">
        <v>587</v>
      </c>
      <c r="E96" s="145" t="s">
        <v>587</v>
      </c>
      <c r="F96" s="141" t="s">
        <v>586</v>
      </c>
    </row>
    <row r="97" spans="1:6" ht="15" customHeight="1">
      <c r="A97" s="129" t="s">
        <v>1082</v>
      </c>
      <c r="B97" s="72"/>
      <c r="C97" s="140" t="s">
        <v>586</v>
      </c>
      <c r="D97" s="140" t="s">
        <v>586</v>
      </c>
      <c r="E97" s="140" t="s">
        <v>586</v>
      </c>
      <c r="F97" s="146" t="s">
        <v>587</v>
      </c>
    </row>
    <row r="98" spans="1:6" ht="15" customHeight="1">
      <c r="A98" s="129" t="s">
        <v>711</v>
      </c>
      <c r="B98" s="72"/>
      <c r="C98" s="145" t="s">
        <v>587</v>
      </c>
      <c r="D98" s="13">
        <v>24000</v>
      </c>
      <c r="E98" s="13">
        <v>24000</v>
      </c>
      <c r="F98" s="141" t="s">
        <v>586</v>
      </c>
    </row>
    <row r="99" spans="1:6" ht="15" customHeight="1">
      <c r="A99" s="129" t="s">
        <v>712</v>
      </c>
      <c r="B99" s="72"/>
      <c r="C99" s="145" t="s">
        <v>587</v>
      </c>
      <c r="D99" s="13">
        <v>31000</v>
      </c>
      <c r="E99" s="13">
        <v>31000</v>
      </c>
      <c r="F99" s="146" t="s">
        <v>587</v>
      </c>
    </row>
    <row r="100" spans="1:6" ht="15" customHeight="1">
      <c r="A100" s="129" t="s">
        <v>713</v>
      </c>
      <c r="B100" s="72"/>
      <c r="C100" s="145" t="s">
        <v>587</v>
      </c>
      <c r="D100" s="145" t="s">
        <v>587</v>
      </c>
      <c r="E100" s="145" t="s">
        <v>587</v>
      </c>
      <c r="F100" s="14">
        <v>17000</v>
      </c>
    </row>
    <row r="101" spans="1:6" ht="15" customHeight="1">
      <c r="A101" s="129" t="s">
        <v>714</v>
      </c>
      <c r="B101" s="72"/>
      <c r="C101" s="145" t="s">
        <v>587</v>
      </c>
      <c r="D101" s="145" t="s">
        <v>587</v>
      </c>
      <c r="E101" s="145" t="s">
        <v>587</v>
      </c>
      <c r="F101" s="14">
        <v>26000</v>
      </c>
    </row>
    <row r="102" spans="1:6" ht="14.25">
      <c r="A102" s="237" t="s">
        <v>716</v>
      </c>
      <c r="B102" s="77"/>
      <c r="C102" s="145" t="s">
        <v>587</v>
      </c>
      <c r="D102" s="88" t="s">
        <v>725</v>
      </c>
      <c r="E102" s="88" t="s">
        <v>725</v>
      </c>
      <c r="F102" s="141" t="s">
        <v>586</v>
      </c>
    </row>
    <row r="103" spans="1:6" ht="15" customHeight="1">
      <c r="A103" s="237" t="s">
        <v>717</v>
      </c>
      <c r="B103" s="77"/>
      <c r="C103" s="145" t="s">
        <v>587</v>
      </c>
      <c r="D103" s="145" t="s">
        <v>587</v>
      </c>
      <c r="E103" s="145" t="s">
        <v>587</v>
      </c>
      <c r="F103" s="141" t="s">
        <v>586</v>
      </c>
    </row>
    <row r="104" spans="1:6" ht="15" customHeight="1">
      <c r="A104" s="237" t="s">
        <v>718</v>
      </c>
      <c r="B104" s="77"/>
      <c r="C104" s="145" t="s">
        <v>587</v>
      </c>
      <c r="D104" s="145" t="s">
        <v>587</v>
      </c>
      <c r="E104" s="145" t="s">
        <v>587</v>
      </c>
      <c r="F104" s="141" t="s">
        <v>586</v>
      </c>
    </row>
    <row r="105" spans="1:6" ht="14.25">
      <c r="A105" s="129" t="s">
        <v>719</v>
      </c>
      <c r="B105" s="72"/>
      <c r="C105" s="140" t="s">
        <v>586</v>
      </c>
      <c r="D105" s="145" t="s">
        <v>587</v>
      </c>
      <c r="E105" s="145" t="s">
        <v>587</v>
      </c>
      <c r="F105" s="146" t="s">
        <v>587</v>
      </c>
    </row>
    <row r="106" spans="1:6" ht="28.5">
      <c r="A106" s="129" t="s">
        <v>848</v>
      </c>
      <c r="B106" s="72"/>
      <c r="C106" s="145" t="s">
        <v>587</v>
      </c>
      <c r="D106" s="140" t="s">
        <v>586</v>
      </c>
      <c r="E106" s="140" t="s">
        <v>586</v>
      </c>
      <c r="F106" s="146" t="s">
        <v>587</v>
      </c>
    </row>
    <row r="107" spans="1:6" ht="28.5">
      <c r="A107" s="237" t="s">
        <v>850</v>
      </c>
      <c r="B107" s="77"/>
      <c r="C107" s="145" t="s">
        <v>587</v>
      </c>
      <c r="D107" s="145" t="s">
        <v>587</v>
      </c>
      <c r="E107" s="145" t="s">
        <v>587</v>
      </c>
      <c r="F107" s="141" t="s">
        <v>586</v>
      </c>
    </row>
    <row r="108" spans="1:6" ht="28.5">
      <c r="A108" s="237" t="s">
        <v>308</v>
      </c>
      <c r="B108" s="72"/>
      <c r="C108" s="145" t="s">
        <v>587</v>
      </c>
      <c r="D108" s="13">
        <v>44000</v>
      </c>
      <c r="E108" s="13">
        <v>44000</v>
      </c>
      <c r="F108" s="146" t="s">
        <v>587</v>
      </c>
    </row>
    <row r="109" spans="1:6" ht="28.5">
      <c r="A109" s="237" t="s">
        <v>708</v>
      </c>
      <c r="B109" s="72"/>
      <c r="C109" s="145" t="s">
        <v>587</v>
      </c>
      <c r="D109" s="145" t="s">
        <v>587</v>
      </c>
      <c r="E109" s="145" t="s">
        <v>587</v>
      </c>
      <c r="F109" s="14">
        <v>44000</v>
      </c>
    </row>
    <row r="110" spans="1:6" ht="42.75">
      <c r="A110" s="237" t="s">
        <v>875</v>
      </c>
      <c r="B110" s="77"/>
      <c r="C110" s="145" t="s">
        <v>587</v>
      </c>
      <c r="D110" s="145" t="s">
        <v>587</v>
      </c>
      <c r="E110" s="145" t="s">
        <v>587</v>
      </c>
      <c r="F110" s="14">
        <v>90000</v>
      </c>
    </row>
    <row r="111" spans="1:6" ht="29.25" thickBot="1">
      <c r="A111" s="238" t="s">
        <v>722</v>
      </c>
      <c r="B111" s="239"/>
      <c r="C111" s="240" t="s">
        <v>587</v>
      </c>
      <c r="D111" s="240" t="s">
        <v>587</v>
      </c>
      <c r="E111" s="240" t="s">
        <v>587</v>
      </c>
      <c r="F111" s="22">
        <v>198000</v>
      </c>
    </row>
  </sheetData>
  <mergeCells count="8">
    <mergeCell ref="A1:F1"/>
    <mergeCell ref="B5:B6"/>
    <mergeCell ref="F5:F6"/>
    <mergeCell ref="B7:B8"/>
    <mergeCell ref="C7:C8"/>
    <mergeCell ref="E5:E6"/>
    <mergeCell ref="D4:E4"/>
    <mergeCell ref="A2:F2"/>
  </mergeCells>
  <printOptions/>
  <pageMargins left="0.4330708661417323" right="0.4724409448818898" top="0.2755905511811024" bottom="0.31496062992125984" header="0.5118110236220472" footer="0.5118110236220472"/>
  <pageSetup horizontalDpi="600" verticalDpi="600" orientation="portrait" paperSize="9" scale="43" r:id="rId1"/>
  <rowBreaks count="2" manualBreakCount="2">
    <brk id="67" max="7" man="1"/>
    <brk id="14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PSA PEUGEOT CITROEN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u210690</dc:creator>
  <cp:keywords/>
  <dc:description/>
  <cp:lastModifiedBy>u309008</cp:lastModifiedBy>
  <cp:lastPrinted>2009-12-31T07:41:12Z</cp:lastPrinted>
  <dcterms:created xsi:type="dcterms:W3CDTF">2008-09-30T11:33:32Z</dcterms:created>
  <dcterms:modified xsi:type="dcterms:W3CDTF">2010-03-01T15:37:35Z</dcterms:modified>
  <cp:category/>
  <cp:version/>
  <cp:contentType/>
  <cp:contentStatus/>
</cp:coreProperties>
</file>